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6605" windowHeight="7425"/>
  </bookViews>
  <sheets>
    <sheet name="Kalkulator Dadik" sheetId="2" r:id="rId1"/>
    <sheet name="Single Invesment Method" sheetId="4" r:id="rId2"/>
    <sheet name="Multivel Investment Method" sheetId="3" r:id="rId3"/>
  </sheets>
  <calcPr calcId="124519"/>
</workbook>
</file>

<file path=xl/calcChain.xml><?xml version="1.0" encoding="utf-8"?>
<calcChain xmlns="http://schemas.openxmlformats.org/spreadsheetml/2006/main">
  <c r="H32" i="2"/>
  <c r="H33"/>
  <c r="H34"/>
  <c r="H28"/>
  <c r="H25"/>
  <c r="H26"/>
  <c r="H27"/>
  <c r="H18"/>
  <c r="H11"/>
  <c r="H12"/>
  <c r="H13"/>
  <c r="H14"/>
  <c r="H15"/>
  <c r="B1" i="3"/>
  <c r="B2"/>
  <c r="B1" i="4"/>
  <c r="B2"/>
  <c r="N1" i="2"/>
  <c r="C15" i="3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B13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F16" i="2"/>
  <c r="H19" s="1"/>
  <c r="B12" i="4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B145" s="1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B213" s="1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11"/>
  <c r="G2"/>
  <c r="N2" i="2"/>
  <c r="N3" s="1"/>
  <c r="N4" s="1"/>
  <c r="G11"/>
  <c r="G12" s="1"/>
  <c r="G8" i="3"/>
  <c r="G13" i="2" l="1"/>
  <c r="G14" s="1"/>
  <c r="G15" s="1"/>
  <c r="E12" i="3"/>
  <c r="E13"/>
  <c r="G3" i="4"/>
  <c r="H3" i="3"/>
  <c r="O1" i="2"/>
  <c r="O2" s="1"/>
  <c r="O3" s="1"/>
  <c r="O4" s="1"/>
  <c r="O5" s="1"/>
  <c r="O6" s="1"/>
  <c r="P1" s="1"/>
  <c r="P2" s="1"/>
  <c r="P3" s="1"/>
  <c r="Q1" s="1"/>
  <c r="Q2" s="1"/>
  <c r="Q3" s="1"/>
  <c r="R1" s="1"/>
  <c r="R2" s="1"/>
  <c r="R3" s="1"/>
  <c r="R4" s="1"/>
  <c r="D12" i="3"/>
  <c r="H2"/>
  <c r="H10" i="2" l="1"/>
  <c r="E14" i="3"/>
  <c r="F12"/>
  <c r="G12" s="1"/>
  <c r="H12" s="1"/>
  <c r="D13" l="1"/>
  <c r="F13" s="1"/>
  <c r="G13" s="1"/>
  <c r="H13" s="1"/>
  <c r="D14" s="1"/>
  <c r="F14" s="1"/>
  <c r="G14" s="1"/>
  <c r="H14" s="1"/>
  <c r="D15" s="1"/>
  <c r="H16" i="2"/>
  <c r="E15" i="3"/>
  <c r="G4" i="4" l="1"/>
  <c r="F15" i="3"/>
  <c r="E16"/>
  <c r="D10" i="4" l="1"/>
  <c r="D252"/>
  <c r="D260"/>
  <c r="D268"/>
  <c r="D253"/>
  <c r="D261"/>
  <c r="D269"/>
  <c r="D250"/>
  <c r="D258"/>
  <c r="D266"/>
  <c r="D251"/>
  <c r="D259"/>
  <c r="D267"/>
  <c r="G9"/>
  <c r="C10" s="1"/>
  <c r="D243"/>
  <c r="D235"/>
  <c r="D227"/>
  <c r="D219"/>
  <c r="D211"/>
  <c r="D203"/>
  <c r="D195"/>
  <c r="D187"/>
  <c r="D179"/>
  <c r="D171"/>
  <c r="D163"/>
  <c r="D155"/>
  <c r="D248"/>
  <c r="D240"/>
  <c r="D232"/>
  <c r="D224"/>
  <c r="D216"/>
  <c r="D208"/>
  <c r="D200"/>
  <c r="D192"/>
  <c r="D184"/>
  <c r="D176"/>
  <c r="D168"/>
  <c r="D160"/>
  <c r="D152"/>
  <c r="D16"/>
  <c r="D24"/>
  <c r="D32"/>
  <c r="D40"/>
  <c r="D48"/>
  <c r="D56"/>
  <c r="D64"/>
  <c r="D72"/>
  <c r="D80"/>
  <c r="D88"/>
  <c r="D96"/>
  <c r="D104"/>
  <c r="D112"/>
  <c r="D120"/>
  <c r="D128"/>
  <c r="D136"/>
  <c r="D144"/>
  <c r="D13"/>
  <c r="D21"/>
  <c r="D29"/>
  <c r="D37"/>
  <c r="D45"/>
  <c r="D53"/>
  <c r="D61"/>
  <c r="D69"/>
  <c r="D77"/>
  <c r="D85"/>
  <c r="D93"/>
  <c r="D101"/>
  <c r="D109"/>
  <c r="D117"/>
  <c r="D125"/>
  <c r="D133"/>
  <c r="D141"/>
  <c r="D249"/>
  <c r="D241"/>
  <c r="D233"/>
  <c r="D225"/>
  <c r="D217"/>
  <c r="D209"/>
  <c r="D201"/>
  <c r="D193"/>
  <c r="D185"/>
  <c r="D177"/>
  <c r="D169"/>
  <c r="D161"/>
  <c r="D153"/>
  <c r="D246"/>
  <c r="D238"/>
  <c r="D230"/>
  <c r="D222"/>
  <c r="D214"/>
  <c r="D206"/>
  <c r="D198"/>
  <c r="D190"/>
  <c r="D182"/>
  <c r="D174"/>
  <c r="D166"/>
  <c r="D158"/>
  <c r="D150"/>
  <c r="D18"/>
  <c r="D26"/>
  <c r="D34"/>
  <c r="D42"/>
  <c r="D50"/>
  <c r="D58"/>
  <c r="D66"/>
  <c r="D74"/>
  <c r="D82"/>
  <c r="D90"/>
  <c r="D98"/>
  <c r="D106"/>
  <c r="D114"/>
  <c r="D122"/>
  <c r="D130"/>
  <c r="D138"/>
  <c r="D146"/>
  <c r="D15"/>
  <c r="D23"/>
  <c r="D31"/>
  <c r="D39"/>
  <c r="D47"/>
  <c r="D55"/>
  <c r="D63"/>
  <c r="D71"/>
  <c r="D79"/>
  <c r="D87"/>
  <c r="D95"/>
  <c r="D103"/>
  <c r="D111"/>
  <c r="D119"/>
  <c r="D127"/>
  <c r="D135"/>
  <c r="D143"/>
  <c r="D256"/>
  <c r="D264"/>
  <c r="D272"/>
  <c r="D257"/>
  <c r="D265"/>
  <c r="D273"/>
  <c r="D254"/>
  <c r="D262"/>
  <c r="D270"/>
  <c r="D255"/>
  <c r="D263"/>
  <c r="D271"/>
  <c r="D247"/>
  <c r="D239"/>
  <c r="D231"/>
  <c r="D223"/>
  <c r="D215"/>
  <c r="D207"/>
  <c r="D199"/>
  <c r="D191"/>
  <c r="D183"/>
  <c r="D175"/>
  <c r="D167"/>
  <c r="D159"/>
  <c r="D151"/>
  <c r="D244"/>
  <c r="D236"/>
  <c r="D228"/>
  <c r="D220"/>
  <c r="D212"/>
  <c r="D204"/>
  <c r="D196"/>
  <c r="D188"/>
  <c r="D180"/>
  <c r="D172"/>
  <c r="D164"/>
  <c r="D156"/>
  <c r="D12"/>
  <c r="D20"/>
  <c r="D28"/>
  <c r="D36"/>
  <c r="D44"/>
  <c r="D52"/>
  <c r="D60"/>
  <c r="D68"/>
  <c r="D76"/>
  <c r="D84"/>
  <c r="D92"/>
  <c r="D100"/>
  <c r="D108"/>
  <c r="D116"/>
  <c r="D124"/>
  <c r="D132"/>
  <c r="D140"/>
  <c r="D148"/>
  <c r="D17"/>
  <c r="D25"/>
  <c r="D33"/>
  <c r="D41"/>
  <c r="D49"/>
  <c r="D57"/>
  <c r="D65"/>
  <c r="D73"/>
  <c r="D81"/>
  <c r="D89"/>
  <c r="D97"/>
  <c r="D105"/>
  <c r="D113"/>
  <c r="D121"/>
  <c r="D129"/>
  <c r="D137"/>
  <c r="D145"/>
  <c r="D245"/>
  <c r="D237"/>
  <c r="D229"/>
  <c r="D221"/>
  <c r="D213"/>
  <c r="D205"/>
  <c r="D197"/>
  <c r="D189"/>
  <c r="D181"/>
  <c r="D173"/>
  <c r="D165"/>
  <c r="D157"/>
  <c r="D149"/>
  <c r="D242"/>
  <c r="D234"/>
  <c r="D226"/>
  <c r="D218"/>
  <c r="D210"/>
  <c r="D202"/>
  <c r="D194"/>
  <c r="D186"/>
  <c r="D178"/>
  <c r="D170"/>
  <c r="D162"/>
  <c r="D154"/>
  <c r="D14"/>
  <c r="D22"/>
  <c r="D30"/>
  <c r="D38"/>
  <c r="D46"/>
  <c r="D54"/>
  <c r="D62"/>
  <c r="D70"/>
  <c r="D78"/>
  <c r="D86"/>
  <c r="D94"/>
  <c r="D102"/>
  <c r="D110"/>
  <c r="D118"/>
  <c r="D126"/>
  <c r="D134"/>
  <c r="D142"/>
  <c r="D11"/>
  <c r="D19"/>
  <c r="D27"/>
  <c r="D35"/>
  <c r="D43"/>
  <c r="D51"/>
  <c r="D59"/>
  <c r="D67"/>
  <c r="D75"/>
  <c r="D83"/>
  <c r="D91"/>
  <c r="D99"/>
  <c r="D107"/>
  <c r="D115"/>
  <c r="D123"/>
  <c r="D131"/>
  <c r="D139"/>
  <c r="D147"/>
  <c r="G15" i="3"/>
  <c r="H15" s="1"/>
  <c r="F10" i="4"/>
  <c r="E17" i="3"/>
  <c r="D16" l="1"/>
  <c r="F16" s="1"/>
  <c r="G16" s="1"/>
  <c r="H16" s="1"/>
  <c r="D17" s="1"/>
  <c r="F17" s="1"/>
  <c r="G17" s="1"/>
  <c r="H17" s="1"/>
  <c r="D18" s="1"/>
  <c r="E10" i="4"/>
  <c r="G10" s="1"/>
  <c r="C11" s="1"/>
  <c r="E18" i="3"/>
  <c r="F18" l="1"/>
  <c r="G18" s="1"/>
  <c r="H18" s="1"/>
  <c r="D19" s="1"/>
  <c r="F11" i="4"/>
  <c r="E11" s="1"/>
  <c r="G11" s="1"/>
  <c r="C12" s="1"/>
  <c r="F12" s="1"/>
  <c r="E12" s="1"/>
  <c r="E19" i="3"/>
  <c r="F19" l="1"/>
  <c r="G19" s="1"/>
  <c r="H19" s="1"/>
  <c r="D20" s="1"/>
  <c r="G12" i="4"/>
  <c r="E20" i="3"/>
  <c r="F20" l="1"/>
  <c r="G20" s="1"/>
  <c r="H20" s="1"/>
  <c r="D21" s="1"/>
  <c r="C13" i="4"/>
  <c r="F13" s="1"/>
  <c r="E13" s="1"/>
  <c r="E21" i="3"/>
  <c r="F21" l="1"/>
  <c r="G21" s="1"/>
  <c r="H21" s="1"/>
  <c r="D22" s="1"/>
  <c r="G13" i="4"/>
  <c r="C14" s="1"/>
  <c r="F14" s="1"/>
  <c r="E14" s="1"/>
  <c r="E22" i="3"/>
  <c r="F22" l="1"/>
  <c r="G22" s="1"/>
  <c r="H22" s="1"/>
  <c r="D23" s="1"/>
  <c r="E23"/>
  <c r="G14" i="4"/>
  <c r="C15" s="1"/>
  <c r="F23" i="3" l="1"/>
  <c r="G23" s="1"/>
  <c r="H23" s="1"/>
  <c r="D24" s="1"/>
  <c r="E24"/>
  <c r="F15" i="4"/>
  <c r="E15" s="1"/>
  <c r="G15" s="1"/>
  <c r="C16" s="1"/>
  <c r="F24" i="3" l="1"/>
  <c r="G24" s="1"/>
  <c r="H24" s="1"/>
  <c r="D25" s="1"/>
  <c r="E25"/>
  <c r="F16" i="4"/>
  <c r="E16" s="1"/>
  <c r="G16" s="1"/>
  <c r="C17" s="1"/>
  <c r="F25" i="3" l="1"/>
  <c r="G25" s="1"/>
  <c r="H25" s="1"/>
  <c r="D26" s="1"/>
  <c r="E26"/>
  <c r="F17" i="4"/>
  <c r="E17" s="1"/>
  <c r="G17" s="1"/>
  <c r="C18" s="1"/>
  <c r="F26" i="3" l="1"/>
  <c r="G26" s="1"/>
  <c r="H26" s="1"/>
  <c r="D27" s="1"/>
  <c r="E27"/>
  <c r="F18" i="4"/>
  <c r="E18" s="1"/>
  <c r="G18" s="1"/>
  <c r="C19" s="1"/>
  <c r="F27" i="3" l="1"/>
  <c r="G27" s="1"/>
  <c r="H27" s="1"/>
  <c r="D28" s="1"/>
  <c r="E28"/>
  <c r="F19" i="4"/>
  <c r="E19" s="1"/>
  <c r="G19" s="1"/>
  <c r="C20" s="1"/>
  <c r="F28" i="3" l="1"/>
  <c r="G28" s="1"/>
  <c r="H28" s="1"/>
  <c r="D29" s="1"/>
  <c r="E29"/>
  <c r="F20" i="4"/>
  <c r="E20" s="1"/>
  <c r="G20" s="1"/>
  <c r="C21" s="1"/>
  <c r="F29" i="3" l="1"/>
  <c r="G29" s="1"/>
  <c r="H29" s="1"/>
  <c r="D30" s="1"/>
  <c r="E30"/>
  <c r="F21" i="4"/>
  <c r="E21" s="1"/>
  <c r="G21" s="1"/>
  <c r="C22" s="1"/>
  <c r="F30" i="3" l="1"/>
  <c r="G30" s="1"/>
  <c r="H30" s="1"/>
  <c r="D31" s="1"/>
  <c r="E31"/>
  <c r="F22" i="4"/>
  <c r="E22" s="1"/>
  <c r="G22" s="1"/>
  <c r="C23" s="1"/>
  <c r="F31" i="3" l="1"/>
  <c r="G31" s="1"/>
  <c r="H31" s="1"/>
  <c r="D32" s="1"/>
  <c r="E32"/>
  <c r="E33"/>
  <c r="E34" s="1"/>
  <c r="F23" i="4"/>
  <c r="E23" s="1"/>
  <c r="G23" s="1"/>
  <c r="C24" s="1"/>
  <c r="F32" i="3" l="1"/>
  <c r="G32" s="1"/>
  <c r="H32" s="1"/>
  <c r="D33" s="1"/>
  <c r="F33" s="1"/>
  <c r="G33" s="1"/>
  <c r="H33" s="1"/>
  <c r="F24" i="4"/>
  <c r="E24" s="1"/>
  <c r="G24" s="1"/>
  <c r="C25" s="1"/>
  <c r="F25" l="1"/>
  <c r="E25" s="1"/>
  <c r="G25" s="1"/>
  <c r="C26" s="1"/>
  <c r="F26" l="1"/>
  <c r="E26" s="1"/>
  <c r="G26" s="1"/>
  <c r="C27" s="1"/>
  <c r="F27" l="1"/>
  <c r="E27" s="1"/>
  <c r="G27" s="1"/>
  <c r="C28" s="1"/>
  <c r="F28" l="1"/>
  <c r="E28" s="1"/>
  <c r="G28" s="1"/>
  <c r="C29" s="1"/>
  <c r="F29" l="1"/>
  <c r="E29" s="1"/>
  <c r="G29" s="1"/>
  <c r="C30" s="1"/>
  <c r="F30" l="1"/>
  <c r="E30" s="1"/>
  <c r="G30" s="1"/>
  <c r="C31" s="1"/>
  <c r="F31" l="1"/>
  <c r="E31" s="1"/>
  <c r="G31" s="1"/>
  <c r="C32" s="1"/>
  <c r="F32" l="1"/>
  <c r="E32" s="1"/>
  <c r="G32" s="1"/>
  <c r="C33" s="1"/>
  <c r="F33" l="1"/>
  <c r="E33" l="1"/>
  <c r="G33" s="1"/>
  <c r="C34" s="1"/>
  <c r="F288"/>
  <c r="F34" l="1"/>
  <c r="E34" s="1"/>
  <c r="G34" s="1"/>
  <c r="C35" s="1"/>
  <c r="F35" l="1"/>
  <c r="E35" s="1"/>
  <c r="G35" s="1"/>
  <c r="C36" s="1"/>
  <c r="F36" l="1"/>
  <c r="E36" s="1"/>
  <c r="G36" s="1"/>
  <c r="C37" s="1"/>
  <c r="F37" l="1"/>
  <c r="E37" s="1"/>
  <c r="G37" s="1"/>
  <c r="C38" s="1"/>
  <c r="F38" l="1"/>
  <c r="E38" s="1"/>
  <c r="G38" s="1"/>
  <c r="C39" s="1"/>
  <c r="F39" l="1"/>
  <c r="E39" s="1"/>
  <c r="G39" s="1"/>
  <c r="C40" s="1"/>
  <c r="F40" l="1"/>
  <c r="E40" s="1"/>
  <c r="G40" s="1"/>
  <c r="C41" s="1"/>
  <c r="F41" l="1"/>
  <c r="E41" s="1"/>
  <c r="G41" s="1"/>
  <c r="C42" s="1"/>
  <c r="F42" l="1"/>
  <c r="E42" s="1"/>
  <c r="G42" s="1"/>
  <c r="C43" s="1"/>
  <c r="F43" l="1"/>
  <c r="E43" s="1"/>
  <c r="G43" s="1"/>
  <c r="C44" s="1"/>
  <c r="F44" l="1"/>
  <c r="E44" s="1"/>
  <c r="G44" s="1"/>
  <c r="C45" s="1"/>
  <c r="F45" l="1"/>
  <c r="E45" s="1"/>
  <c r="G45" s="1"/>
  <c r="C46" s="1"/>
  <c r="F46" l="1"/>
  <c r="E46" s="1"/>
  <c r="G46" s="1"/>
  <c r="C47" s="1"/>
  <c r="F47" l="1"/>
  <c r="E47" s="1"/>
  <c r="G47" s="1"/>
  <c r="C48" s="1"/>
  <c r="F48" l="1"/>
  <c r="E48" s="1"/>
  <c r="G48" s="1"/>
  <c r="C49" s="1"/>
  <c r="F49" l="1"/>
  <c r="E49" s="1"/>
  <c r="G49" s="1"/>
  <c r="C50" s="1"/>
  <c r="F50" l="1"/>
  <c r="E50" s="1"/>
  <c r="G50" s="1"/>
  <c r="C51" s="1"/>
  <c r="F51" l="1"/>
  <c r="E51" s="1"/>
  <c r="G51" s="1"/>
  <c r="C52" s="1"/>
  <c r="F52" l="1"/>
  <c r="E52" s="1"/>
  <c r="G52" s="1"/>
  <c r="C53" s="1"/>
  <c r="F53" l="1"/>
  <c r="E53" s="1"/>
  <c r="G53" s="1"/>
  <c r="C54" s="1"/>
  <c r="F54" l="1"/>
  <c r="E54" s="1"/>
  <c r="G54" s="1"/>
  <c r="C55" s="1"/>
  <c r="F55" l="1"/>
  <c r="E55" s="1"/>
  <c r="G55" s="1"/>
  <c r="C56" s="1"/>
  <c r="F56" l="1"/>
  <c r="E56" s="1"/>
  <c r="G56" s="1"/>
  <c r="C57" s="1"/>
  <c r="F57" l="1"/>
  <c r="E57" s="1"/>
  <c r="G57" s="1"/>
  <c r="C58" s="1"/>
  <c r="F58" l="1"/>
  <c r="E58" s="1"/>
  <c r="G58" s="1"/>
  <c r="C59" s="1"/>
  <c r="F59" l="1"/>
  <c r="E59" s="1"/>
  <c r="G59" s="1"/>
  <c r="C60" s="1"/>
  <c r="F60" l="1"/>
  <c r="E60" s="1"/>
  <c r="G60" s="1"/>
  <c r="C61" s="1"/>
  <c r="F61" l="1"/>
  <c r="E61" s="1"/>
  <c r="G61" s="1"/>
  <c r="C62" s="1"/>
  <c r="F62" l="1"/>
  <c r="E62" s="1"/>
  <c r="G62" s="1"/>
  <c r="C63" s="1"/>
  <c r="F63" l="1"/>
  <c r="E63" s="1"/>
  <c r="G63" s="1"/>
  <c r="C64" s="1"/>
  <c r="F64" l="1"/>
  <c r="E64" s="1"/>
  <c r="G64" s="1"/>
  <c r="C65" s="1"/>
  <c r="F65" l="1"/>
  <c r="E65" s="1"/>
  <c r="G65" s="1"/>
  <c r="C66" s="1"/>
  <c r="F66" l="1"/>
  <c r="E66" s="1"/>
  <c r="G66" s="1"/>
  <c r="C67" s="1"/>
  <c r="F67" l="1"/>
  <c r="E67" s="1"/>
  <c r="G67" s="1"/>
  <c r="C68" s="1"/>
  <c r="F68" l="1"/>
  <c r="E68" s="1"/>
  <c r="G68" s="1"/>
  <c r="C69" s="1"/>
  <c r="F69" l="1"/>
  <c r="E69" s="1"/>
  <c r="G69" s="1"/>
  <c r="C70" s="1"/>
  <c r="F70" l="1"/>
  <c r="E70" s="1"/>
  <c r="G70" s="1"/>
  <c r="C71" s="1"/>
  <c r="F71" l="1"/>
  <c r="E71" s="1"/>
  <c r="G71" s="1"/>
  <c r="C72" s="1"/>
  <c r="F72" l="1"/>
  <c r="E72" s="1"/>
  <c r="G72" s="1"/>
  <c r="C73" s="1"/>
  <c r="F73" l="1"/>
  <c r="E73" s="1"/>
  <c r="G73" s="1"/>
  <c r="C74" s="1"/>
  <c r="F74" l="1"/>
  <c r="E74" s="1"/>
  <c r="G74" s="1"/>
  <c r="C75" s="1"/>
  <c r="F75" l="1"/>
  <c r="E75" s="1"/>
  <c r="G75" s="1"/>
  <c r="C76" s="1"/>
  <c r="F76" l="1"/>
  <c r="E76" s="1"/>
  <c r="G76" s="1"/>
  <c r="C77" s="1"/>
  <c r="F77" l="1"/>
  <c r="E77" s="1"/>
  <c r="G77" s="1"/>
  <c r="C78" s="1"/>
  <c r="F78" l="1"/>
  <c r="E78" s="1"/>
  <c r="G78" s="1"/>
  <c r="C79" s="1"/>
  <c r="F79" l="1"/>
  <c r="E79" s="1"/>
  <c r="G79" s="1"/>
  <c r="C80" s="1"/>
  <c r="F80" l="1"/>
  <c r="E80" s="1"/>
  <c r="G80" s="1"/>
  <c r="C81" s="1"/>
  <c r="F81" l="1"/>
  <c r="E81" s="1"/>
  <c r="G81" s="1"/>
  <c r="C82" s="1"/>
  <c r="F82" l="1"/>
  <c r="E82" s="1"/>
  <c r="G82" s="1"/>
  <c r="C83" s="1"/>
  <c r="F83" l="1"/>
  <c r="E83" s="1"/>
  <c r="G83" s="1"/>
  <c r="C84" s="1"/>
  <c r="F84" l="1"/>
  <c r="E84" s="1"/>
  <c r="G84" s="1"/>
  <c r="C85" s="1"/>
  <c r="F85" l="1"/>
  <c r="E85" s="1"/>
  <c r="G85" s="1"/>
  <c r="C86" s="1"/>
  <c r="F86" l="1"/>
  <c r="E86" s="1"/>
  <c r="G86" s="1"/>
  <c r="C87" s="1"/>
  <c r="F87" l="1"/>
  <c r="E87" s="1"/>
  <c r="G87" s="1"/>
  <c r="C88" s="1"/>
  <c r="F88" l="1"/>
  <c r="E88" s="1"/>
  <c r="G88" s="1"/>
  <c r="C89" s="1"/>
  <c r="F89" l="1"/>
  <c r="E89" s="1"/>
  <c r="G89" s="1"/>
  <c r="C90" s="1"/>
  <c r="F90" l="1"/>
  <c r="E90" s="1"/>
  <c r="G90" s="1"/>
  <c r="C91" s="1"/>
  <c r="F91" l="1"/>
  <c r="E91" s="1"/>
  <c r="G91" s="1"/>
  <c r="C92" s="1"/>
  <c r="F92" l="1"/>
  <c r="E92" s="1"/>
  <c r="G92" s="1"/>
  <c r="C93" s="1"/>
  <c r="F93" l="1"/>
  <c r="E93" s="1"/>
  <c r="G93" s="1"/>
  <c r="C94" s="1"/>
  <c r="F94" l="1"/>
  <c r="E94" s="1"/>
  <c r="G94" s="1"/>
  <c r="C95" s="1"/>
  <c r="F95" l="1"/>
  <c r="E95" s="1"/>
  <c r="G95" s="1"/>
  <c r="C96" s="1"/>
  <c r="F96" l="1"/>
  <c r="E96" s="1"/>
  <c r="G96" s="1"/>
  <c r="C97" s="1"/>
  <c r="F97" l="1"/>
  <c r="E97" s="1"/>
  <c r="G97" s="1"/>
  <c r="C98" s="1"/>
  <c r="F98" l="1"/>
  <c r="E98" s="1"/>
  <c r="G98" s="1"/>
  <c r="C99" s="1"/>
  <c r="F99" l="1"/>
  <c r="E99" s="1"/>
  <c r="G99" s="1"/>
  <c r="C100" s="1"/>
  <c r="F100" l="1"/>
  <c r="E100" s="1"/>
  <c r="G100" s="1"/>
  <c r="C101" s="1"/>
  <c r="F101" l="1"/>
  <c r="E101" s="1"/>
  <c r="G101" s="1"/>
  <c r="C102" s="1"/>
  <c r="F102" l="1"/>
  <c r="E102" s="1"/>
  <c r="G102" s="1"/>
  <c r="C103" s="1"/>
  <c r="F103" l="1"/>
  <c r="E103" s="1"/>
  <c r="G103" s="1"/>
  <c r="C104" s="1"/>
  <c r="F104" l="1"/>
  <c r="E104" s="1"/>
  <c r="G104" s="1"/>
  <c r="C105" s="1"/>
  <c r="F105" l="1"/>
  <c r="E105" s="1"/>
  <c r="G105" s="1"/>
  <c r="C106" s="1"/>
  <c r="F106" l="1"/>
  <c r="E106" s="1"/>
  <c r="G106" s="1"/>
  <c r="C107" s="1"/>
  <c r="F107" l="1"/>
  <c r="E107" s="1"/>
  <c r="G107" s="1"/>
  <c r="C108" s="1"/>
  <c r="F108" l="1"/>
  <c r="E108" s="1"/>
  <c r="G108" s="1"/>
  <c r="C109" s="1"/>
  <c r="F109" l="1"/>
  <c r="E109" s="1"/>
  <c r="G109" s="1"/>
  <c r="C110" s="1"/>
  <c r="F110" l="1"/>
  <c r="E110" s="1"/>
  <c r="G110" s="1"/>
  <c r="C111" s="1"/>
  <c r="F111" l="1"/>
  <c r="E111" s="1"/>
  <c r="G111" s="1"/>
  <c r="C112" s="1"/>
  <c r="F112" l="1"/>
  <c r="E112" s="1"/>
  <c r="G112" s="1"/>
  <c r="C113" s="1"/>
  <c r="F113" l="1"/>
  <c r="E113" s="1"/>
  <c r="G113" s="1"/>
  <c r="C114" s="1"/>
  <c r="F114" l="1"/>
  <c r="E114" s="1"/>
  <c r="G114" s="1"/>
  <c r="C115" s="1"/>
  <c r="F115" l="1"/>
  <c r="E115" s="1"/>
  <c r="G115" s="1"/>
  <c r="C116" s="1"/>
  <c r="F116" l="1"/>
  <c r="E116" s="1"/>
  <c r="G116" s="1"/>
  <c r="C117" s="1"/>
  <c r="F117" l="1"/>
  <c r="E117" s="1"/>
  <c r="G117" s="1"/>
  <c r="C118" s="1"/>
  <c r="F118" l="1"/>
  <c r="E118" s="1"/>
  <c r="G118" s="1"/>
  <c r="C119" s="1"/>
  <c r="F119" l="1"/>
  <c r="E119" s="1"/>
  <c r="G119" s="1"/>
  <c r="C120" s="1"/>
  <c r="F120" l="1"/>
  <c r="E120" s="1"/>
  <c r="G120" s="1"/>
  <c r="C121" s="1"/>
  <c r="F121" l="1"/>
  <c r="E121" s="1"/>
  <c r="G121" s="1"/>
  <c r="C122" s="1"/>
  <c r="F122" l="1"/>
  <c r="E122" s="1"/>
  <c r="G122" s="1"/>
  <c r="C123" s="1"/>
  <c r="F123" l="1"/>
  <c r="E123" s="1"/>
  <c r="G123" s="1"/>
  <c r="C124" s="1"/>
  <c r="F124" l="1"/>
  <c r="E124" s="1"/>
  <c r="G124" s="1"/>
  <c r="C125" s="1"/>
  <c r="F125" l="1"/>
  <c r="E125" s="1"/>
  <c r="G125" s="1"/>
  <c r="C126" s="1"/>
  <c r="F126" l="1"/>
  <c r="E126" s="1"/>
  <c r="G126" s="1"/>
  <c r="C127" s="1"/>
  <c r="F127" l="1"/>
  <c r="E127" s="1"/>
  <c r="G127" s="1"/>
  <c r="C128" s="1"/>
  <c r="F128" l="1"/>
  <c r="E128" s="1"/>
  <c r="G128" s="1"/>
  <c r="C129" s="1"/>
  <c r="F129" l="1"/>
  <c r="E129" s="1"/>
  <c r="G129" s="1"/>
  <c r="C130" s="1"/>
  <c r="F130" l="1"/>
  <c r="E130" s="1"/>
  <c r="G130" s="1"/>
  <c r="C131" s="1"/>
  <c r="F131" l="1"/>
  <c r="E131" s="1"/>
  <c r="G131" s="1"/>
  <c r="C132" s="1"/>
  <c r="F132" l="1"/>
  <c r="E132" s="1"/>
  <c r="G132" s="1"/>
  <c r="C133" s="1"/>
  <c r="F133" l="1"/>
  <c r="E133" s="1"/>
  <c r="G133" s="1"/>
  <c r="C134" s="1"/>
  <c r="F134" l="1"/>
  <c r="E134" s="1"/>
  <c r="G134" s="1"/>
  <c r="C135" s="1"/>
  <c r="F135" l="1"/>
  <c r="E135" s="1"/>
  <c r="G135" s="1"/>
  <c r="C136" s="1"/>
  <c r="F136" l="1"/>
  <c r="E136" s="1"/>
  <c r="G136" s="1"/>
  <c r="C137" s="1"/>
  <c r="F137" l="1"/>
  <c r="E137" s="1"/>
  <c r="G137" s="1"/>
  <c r="C138" s="1"/>
  <c r="F138" l="1"/>
  <c r="E138" s="1"/>
  <c r="G138" s="1"/>
  <c r="C139" s="1"/>
  <c r="F139" l="1"/>
  <c r="E139" s="1"/>
  <c r="G139" s="1"/>
  <c r="C140" s="1"/>
  <c r="F140" l="1"/>
  <c r="E140" s="1"/>
  <c r="G140" s="1"/>
  <c r="C141" s="1"/>
  <c r="F141" l="1"/>
  <c r="E141" s="1"/>
  <c r="G141" s="1"/>
  <c r="C142" s="1"/>
  <c r="F142" l="1"/>
  <c r="E142" s="1"/>
  <c r="G142" s="1"/>
  <c r="C143" s="1"/>
  <c r="F143" l="1"/>
  <c r="E143" s="1"/>
  <c r="G143" s="1"/>
  <c r="C144" s="1"/>
  <c r="F144" l="1"/>
  <c r="E144" s="1"/>
  <c r="G144" s="1"/>
  <c r="C145" s="1"/>
  <c r="F145" l="1"/>
  <c r="E145" s="1"/>
  <c r="G145" s="1"/>
  <c r="C146" s="1"/>
  <c r="F146" l="1"/>
  <c r="E146" s="1"/>
  <c r="G146" s="1"/>
  <c r="C147" s="1"/>
  <c r="F147" l="1"/>
  <c r="E147" s="1"/>
  <c r="G147" s="1"/>
  <c r="C148" s="1"/>
  <c r="F148" l="1"/>
  <c r="E148" s="1"/>
  <c r="G148" s="1"/>
  <c r="C149" s="1"/>
  <c r="F149" l="1"/>
  <c r="E149" s="1"/>
  <c r="G149" s="1"/>
  <c r="C150" s="1"/>
  <c r="F150" l="1"/>
  <c r="E150" s="1"/>
  <c r="G150" s="1"/>
  <c r="C151" s="1"/>
  <c r="F151" l="1"/>
  <c r="E151" s="1"/>
  <c r="G151" s="1"/>
  <c r="C152" s="1"/>
  <c r="F152" l="1"/>
  <c r="E152" s="1"/>
  <c r="G152" s="1"/>
  <c r="C153" s="1"/>
  <c r="F153" l="1"/>
  <c r="E153" s="1"/>
  <c r="G153" s="1"/>
  <c r="C154" s="1"/>
  <c r="F154" l="1"/>
  <c r="E154" s="1"/>
  <c r="G154" s="1"/>
  <c r="C155" s="1"/>
  <c r="F155" l="1"/>
  <c r="E155" s="1"/>
  <c r="G155" s="1"/>
  <c r="C156" s="1"/>
  <c r="F156" l="1"/>
  <c r="E156" s="1"/>
  <c r="G156" s="1"/>
  <c r="C157" s="1"/>
  <c r="F157" l="1"/>
  <c r="E157" s="1"/>
  <c r="G157" s="1"/>
  <c r="C158" s="1"/>
  <c r="F158" l="1"/>
  <c r="E158" s="1"/>
  <c r="G158" s="1"/>
  <c r="C159" s="1"/>
  <c r="F159" l="1"/>
  <c r="E159" s="1"/>
  <c r="G159" s="1"/>
  <c r="C160" s="1"/>
  <c r="F160" l="1"/>
  <c r="E160" s="1"/>
  <c r="G160" s="1"/>
  <c r="C161" s="1"/>
  <c r="F161" l="1"/>
  <c r="E161" s="1"/>
  <c r="G161" s="1"/>
  <c r="C162" s="1"/>
  <c r="F162" l="1"/>
  <c r="E162" s="1"/>
  <c r="G162" s="1"/>
  <c r="C163" s="1"/>
  <c r="F163" l="1"/>
  <c r="E163" s="1"/>
  <c r="G163" s="1"/>
  <c r="C164" s="1"/>
  <c r="F164" l="1"/>
  <c r="E164" s="1"/>
  <c r="G164" s="1"/>
  <c r="C165" s="1"/>
  <c r="F165" l="1"/>
  <c r="E165" s="1"/>
  <c r="G165" s="1"/>
  <c r="C166" s="1"/>
  <c r="F166" l="1"/>
  <c r="E166" s="1"/>
  <c r="G166" s="1"/>
  <c r="C167" s="1"/>
  <c r="F167" l="1"/>
  <c r="E167" s="1"/>
  <c r="G167" s="1"/>
  <c r="C168" s="1"/>
  <c r="F168" l="1"/>
  <c r="E168" s="1"/>
  <c r="G168" s="1"/>
  <c r="C169" s="1"/>
  <c r="F169" l="1"/>
  <c r="E169" s="1"/>
  <c r="G169" s="1"/>
  <c r="C170" s="1"/>
  <c r="F170" l="1"/>
  <c r="E170" s="1"/>
  <c r="G170" s="1"/>
  <c r="C171" s="1"/>
  <c r="F171" l="1"/>
  <c r="E171" s="1"/>
  <c r="G171" s="1"/>
  <c r="C172" s="1"/>
  <c r="F172" l="1"/>
  <c r="E172" s="1"/>
  <c r="G172" s="1"/>
  <c r="C173" s="1"/>
  <c r="F173" l="1"/>
  <c r="E173" s="1"/>
  <c r="G173" s="1"/>
  <c r="C174" s="1"/>
  <c r="F174" l="1"/>
  <c r="E174" s="1"/>
  <c r="G174" s="1"/>
  <c r="C175" s="1"/>
  <c r="F175" l="1"/>
  <c r="E175" s="1"/>
  <c r="G175" s="1"/>
  <c r="C176" s="1"/>
  <c r="F176" l="1"/>
  <c r="E176" s="1"/>
  <c r="G176" s="1"/>
  <c r="C177" s="1"/>
  <c r="F177" l="1"/>
  <c r="E177" s="1"/>
  <c r="G177" s="1"/>
  <c r="C178" s="1"/>
  <c r="F178" l="1"/>
  <c r="E178" s="1"/>
  <c r="G178" s="1"/>
  <c r="C179" s="1"/>
  <c r="F179" l="1"/>
  <c r="E179" s="1"/>
  <c r="G179" s="1"/>
  <c r="C180" s="1"/>
  <c r="F180" l="1"/>
  <c r="E180" s="1"/>
  <c r="G180" s="1"/>
  <c r="C181" s="1"/>
  <c r="F181" l="1"/>
  <c r="E181" s="1"/>
  <c r="G181" s="1"/>
  <c r="C182" s="1"/>
  <c r="F182" l="1"/>
  <c r="E182" s="1"/>
  <c r="G182" s="1"/>
  <c r="C183" s="1"/>
  <c r="F183" l="1"/>
  <c r="E183" s="1"/>
  <c r="G183" s="1"/>
  <c r="C184" s="1"/>
  <c r="F184" l="1"/>
  <c r="E184" s="1"/>
  <c r="G184" s="1"/>
  <c r="C185" s="1"/>
  <c r="F185" l="1"/>
  <c r="E185" s="1"/>
  <c r="G185" s="1"/>
  <c r="C186" s="1"/>
  <c r="F186" l="1"/>
  <c r="E186" s="1"/>
  <c r="G186" s="1"/>
  <c r="C187" s="1"/>
  <c r="F187" l="1"/>
  <c r="E187" s="1"/>
  <c r="G187" s="1"/>
  <c r="C188" s="1"/>
  <c r="F188" l="1"/>
  <c r="E188" s="1"/>
  <c r="G188" s="1"/>
  <c r="C189" s="1"/>
  <c r="F189" l="1"/>
  <c r="E189" s="1"/>
  <c r="G189" s="1"/>
  <c r="C190" s="1"/>
  <c r="F190" l="1"/>
  <c r="E190" s="1"/>
  <c r="G190" s="1"/>
  <c r="C191" s="1"/>
  <c r="F191" l="1"/>
  <c r="E191" s="1"/>
  <c r="G191" s="1"/>
  <c r="C192" s="1"/>
  <c r="F192" l="1"/>
  <c r="E192" s="1"/>
  <c r="G192" s="1"/>
  <c r="C193" s="1"/>
  <c r="F193" l="1"/>
  <c r="E193" s="1"/>
  <c r="G193" s="1"/>
  <c r="C194" s="1"/>
  <c r="F194" l="1"/>
  <c r="E194" s="1"/>
  <c r="G194" s="1"/>
  <c r="C195" s="1"/>
  <c r="F195" l="1"/>
  <c r="E195" s="1"/>
  <c r="G195" s="1"/>
  <c r="C196" s="1"/>
  <c r="F196" l="1"/>
  <c r="E196" s="1"/>
  <c r="G196" s="1"/>
  <c r="C197" s="1"/>
  <c r="F197" l="1"/>
  <c r="E197" s="1"/>
  <c r="G197" s="1"/>
  <c r="C198" s="1"/>
  <c r="F198" l="1"/>
  <c r="E198" s="1"/>
  <c r="G198" s="1"/>
  <c r="C199" s="1"/>
  <c r="F199" l="1"/>
  <c r="E199" s="1"/>
  <c r="G199" s="1"/>
  <c r="C200" s="1"/>
  <c r="F200" l="1"/>
  <c r="E200" s="1"/>
  <c r="G200" s="1"/>
  <c r="C201" s="1"/>
  <c r="F201" l="1"/>
  <c r="E201" s="1"/>
  <c r="G201" s="1"/>
  <c r="C202" s="1"/>
  <c r="F202" l="1"/>
  <c r="E202" s="1"/>
  <c r="G202" s="1"/>
  <c r="C203" s="1"/>
  <c r="F203" l="1"/>
  <c r="E203" s="1"/>
  <c r="G203" s="1"/>
  <c r="C204" s="1"/>
  <c r="F204" l="1"/>
  <c r="E204" s="1"/>
  <c r="G204" s="1"/>
  <c r="C205" s="1"/>
  <c r="F205" l="1"/>
  <c r="E205" s="1"/>
  <c r="G205" s="1"/>
  <c r="C206" s="1"/>
  <c r="F206" l="1"/>
  <c r="E206" s="1"/>
  <c r="G206" s="1"/>
  <c r="C207" s="1"/>
  <c r="F207" l="1"/>
  <c r="E207" s="1"/>
  <c r="G207" s="1"/>
  <c r="C208" s="1"/>
  <c r="F208" l="1"/>
  <c r="E208" s="1"/>
  <c r="G208" s="1"/>
  <c r="C209" s="1"/>
  <c r="F209" l="1"/>
  <c r="E209" s="1"/>
  <c r="G209" s="1"/>
  <c r="C210" s="1"/>
  <c r="F210" l="1"/>
  <c r="E210" s="1"/>
  <c r="G210" s="1"/>
  <c r="C211" s="1"/>
  <c r="F211" l="1"/>
  <c r="E211" s="1"/>
  <c r="G211" s="1"/>
  <c r="C212" s="1"/>
  <c r="F212" l="1"/>
  <c r="E212" s="1"/>
  <c r="G212" s="1"/>
  <c r="C213" s="1"/>
  <c r="F213" l="1"/>
  <c r="E213" s="1"/>
  <c r="G213" s="1"/>
  <c r="C214" s="1"/>
  <c r="F214" l="1"/>
  <c r="E214" s="1"/>
  <c r="G214" s="1"/>
  <c r="C215" s="1"/>
  <c r="F215" l="1"/>
  <c r="E215" s="1"/>
  <c r="G215" s="1"/>
  <c r="C216" s="1"/>
  <c r="F216" l="1"/>
  <c r="E216" s="1"/>
  <c r="G216" s="1"/>
  <c r="C217" s="1"/>
  <c r="F217" l="1"/>
  <c r="E217" s="1"/>
  <c r="G217" s="1"/>
  <c r="C218" s="1"/>
  <c r="F218" l="1"/>
  <c r="E218" s="1"/>
  <c r="G218" s="1"/>
  <c r="C219" s="1"/>
  <c r="F219" l="1"/>
  <c r="E219" s="1"/>
  <c r="G219" s="1"/>
  <c r="C220" s="1"/>
  <c r="F220" l="1"/>
  <c r="E220" s="1"/>
  <c r="G220" s="1"/>
  <c r="C221" s="1"/>
  <c r="F221" l="1"/>
  <c r="E221" s="1"/>
  <c r="G221" s="1"/>
  <c r="C222" s="1"/>
  <c r="F222" l="1"/>
  <c r="E222" s="1"/>
  <c r="G222" s="1"/>
  <c r="C223" s="1"/>
  <c r="F223" l="1"/>
  <c r="E223" s="1"/>
  <c r="G223" s="1"/>
  <c r="C224" s="1"/>
  <c r="F224" l="1"/>
  <c r="E224" s="1"/>
  <c r="G224" s="1"/>
  <c r="C225" s="1"/>
  <c r="F225" l="1"/>
  <c r="E225" s="1"/>
  <c r="G225" s="1"/>
  <c r="C226" s="1"/>
  <c r="F226" l="1"/>
  <c r="E226" s="1"/>
  <c r="G226" s="1"/>
  <c r="C227" s="1"/>
  <c r="F227" l="1"/>
  <c r="E227" s="1"/>
  <c r="G227" s="1"/>
  <c r="C228" s="1"/>
  <c r="F228" l="1"/>
  <c r="E228" s="1"/>
  <c r="G228" s="1"/>
  <c r="C229" s="1"/>
  <c r="F229" l="1"/>
  <c r="E229" s="1"/>
  <c r="G229" s="1"/>
  <c r="C230" s="1"/>
  <c r="F230" l="1"/>
  <c r="E230" s="1"/>
  <c r="G230" s="1"/>
  <c r="C231" s="1"/>
  <c r="F231" l="1"/>
  <c r="E231" s="1"/>
  <c r="G231" s="1"/>
  <c r="C232" s="1"/>
  <c r="F232" l="1"/>
  <c r="E232" s="1"/>
  <c r="G232" s="1"/>
  <c r="C233" s="1"/>
  <c r="F233" l="1"/>
  <c r="E233" s="1"/>
  <c r="G233" s="1"/>
  <c r="C234" s="1"/>
  <c r="F234" l="1"/>
  <c r="E234" s="1"/>
  <c r="G234" s="1"/>
  <c r="C235" s="1"/>
  <c r="F235" l="1"/>
  <c r="E235" s="1"/>
  <c r="G235" s="1"/>
  <c r="C236" s="1"/>
  <c r="F236" l="1"/>
  <c r="E236" s="1"/>
  <c r="G236" s="1"/>
  <c r="C237" s="1"/>
  <c r="F237" l="1"/>
  <c r="E237" s="1"/>
  <c r="G237" s="1"/>
  <c r="C238" s="1"/>
  <c r="F238" l="1"/>
  <c r="E238" s="1"/>
  <c r="G238" s="1"/>
  <c r="C239" s="1"/>
  <c r="F239" l="1"/>
  <c r="E239" s="1"/>
  <c r="G239" s="1"/>
  <c r="C240" s="1"/>
  <c r="F240" l="1"/>
  <c r="E240" s="1"/>
  <c r="G240" s="1"/>
  <c r="C241" s="1"/>
  <c r="F241" l="1"/>
  <c r="E241" s="1"/>
  <c r="G241" s="1"/>
  <c r="C242" s="1"/>
  <c r="F242" l="1"/>
  <c r="E242" s="1"/>
  <c r="G242" s="1"/>
  <c r="C243" s="1"/>
  <c r="F243" l="1"/>
  <c r="E243" s="1"/>
  <c r="G243" s="1"/>
  <c r="C244" s="1"/>
  <c r="F244" l="1"/>
  <c r="E244" s="1"/>
  <c r="G244" s="1"/>
  <c r="C245" s="1"/>
  <c r="F245" l="1"/>
  <c r="E245" s="1"/>
  <c r="G245" s="1"/>
  <c r="C246" s="1"/>
  <c r="F246" l="1"/>
  <c r="E246" s="1"/>
  <c r="G246" s="1"/>
  <c r="C247" s="1"/>
  <c r="F247" l="1"/>
  <c r="E247" s="1"/>
  <c r="G247" s="1"/>
  <c r="C248" s="1"/>
  <c r="F248" l="1"/>
  <c r="E248" s="1"/>
  <c r="G248" s="1"/>
  <c r="C249" s="1"/>
  <c r="F249" l="1"/>
  <c r="E249" s="1"/>
  <c r="G249" l="1"/>
  <c r="C250" s="1"/>
  <c r="F250" s="1"/>
  <c r="E250" s="1"/>
  <c r="G250" s="1"/>
  <c r="C251" s="1"/>
  <c r="F251" s="1"/>
  <c r="E251" s="1"/>
  <c r="G251" s="1"/>
  <c r="C252" s="1"/>
  <c r="F252" s="1"/>
  <c r="E252" s="1"/>
  <c r="G252" s="1"/>
  <c r="C253" s="1"/>
  <c r="F253" s="1"/>
  <c r="E253" s="1"/>
  <c r="G253" s="1"/>
  <c r="C254" s="1"/>
  <c r="F254" s="1"/>
  <c r="E254" s="1"/>
  <c r="G254" s="1"/>
  <c r="C255" s="1"/>
  <c r="F255" s="1"/>
  <c r="E255" s="1"/>
  <c r="G255" s="1"/>
  <c r="C256" s="1"/>
  <c r="F256" s="1"/>
  <c r="E256" s="1"/>
  <c r="G256" s="1"/>
  <c r="C257" s="1"/>
  <c r="F257" s="1"/>
  <c r="E257" s="1"/>
  <c r="G257" s="1"/>
  <c r="C258" s="1"/>
  <c r="F258" s="1"/>
  <c r="E258" s="1"/>
  <c r="G258" s="1"/>
  <c r="C259" s="1"/>
  <c r="F259" s="1"/>
  <c r="E259" s="1"/>
  <c r="G259" s="1"/>
  <c r="C260" s="1"/>
  <c r="F260" s="1"/>
  <c r="E260" s="1"/>
  <c r="G260" s="1"/>
  <c r="C261" s="1"/>
  <c r="F261" s="1"/>
  <c r="E261" s="1"/>
  <c r="G261" s="1"/>
  <c r="C262" s="1"/>
  <c r="F262" s="1"/>
  <c r="E262" s="1"/>
  <c r="G262" s="1"/>
  <c r="C263" s="1"/>
  <c r="F263" s="1"/>
  <c r="E263" s="1"/>
  <c r="G263" s="1"/>
  <c r="C264" s="1"/>
  <c r="F264" s="1"/>
  <c r="E264" s="1"/>
  <c r="G264" s="1"/>
  <c r="C265" s="1"/>
  <c r="F265" s="1"/>
  <c r="E265" s="1"/>
  <c r="G265" s="1"/>
  <c r="C266" s="1"/>
  <c r="F266" s="1"/>
  <c r="E266" s="1"/>
  <c r="G266" s="1"/>
  <c r="C267" s="1"/>
  <c r="F267" s="1"/>
  <c r="E267" s="1"/>
  <c r="G267" s="1"/>
  <c r="C268" s="1"/>
  <c r="F268" s="1"/>
  <c r="E268" s="1"/>
  <c r="G268" s="1"/>
  <c r="C269" s="1"/>
  <c r="F269" s="1"/>
  <c r="E269" s="1"/>
  <c r="G269" s="1"/>
  <c r="C270" s="1"/>
  <c r="F270" s="1"/>
  <c r="E270" s="1"/>
  <c r="G270" s="1"/>
  <c r="C271" s="1"/>
  <c r="F271" s="1"/>
  <c r="E271" s="1"/>
  <c r="G271" s="1"/>
  <c r="C272" s="1"/>
  <c r="F272" s="1"/>
  <c r="E272" s="1"/>
  <c r="G272" s="1"/>
  <c r="C273" s="1"/>
  <c r="F273" s="1"/>
  <c r="E273" s="1"/>
  <c r="G273" s="1"/>
  <c r="E288" l="1"/>
</calcChain>
</file>

<file path=xl/sharedStrings.xml><?xml version="1.0" encoding="utf-8"?>
<sst xmlns="http://schemas.openxmlformats.org/spreadsheetml/2006/main" count="113" uniqueCount="71">
  <si>
    <t>a</t>
  </si>
  <si>
    <t>b</t>
  </si>
  <si>
    <t>c</t>
  </si>
  <si>
    <t>d</t>
  </si>
  <si>
    <t>tahun</t>
  </si>
  <si>
    <t>PV</t>
  </si>
  <si>
    <t>Interest (I) / bln</t>
  </si>
  <si>
    <t>Period (bulan)</t>
  </si>
  <si>
    <t>A</t>
  </si>
  <si>
    <t>B</t>
  </si>
  <si>
    <t>I. DATA SAAT INI :</t>
  </si>
  <si>
    <t>No. (bulan)</t>
  </si>
  <si>
    <t>KALKULATOR DANA PENDIDIKAN</t>
  </si>
  <si>
    <t>Biaya SD</t>
  </si>
  <si>
    <t>Biaya SMP</t>
  </si>
  <si>
    <t>Biaya SMA</t>
  </si>
  <si>
    <t>Biaya Universitas</t>
  </si>
  <si>
    <t>Asumsi tingkat suku bunga (return) sepanjang periode perencanaan</t>
  </si>
  <si>
    <t>II. IURAN DANA PENDIDIKAN :</t>
  </si>
  <si>
    <t xml:space="preserve">Jangka waktu perencanaan </t>
  </si>
  <si>
    <t>Inflasi Biaya Pendidikan Per_Tahun</t>
  </si>
  <si>
    <t>Total</t>
  </si>
  <si>
    <t>Saldo Awal Dana Pendidikan</t>
  </si>
  <si>
    <t>Uang Pendidikan Per tahun</t>
  </si>
  <si>
    <t>Amortisasi Pokok Dana Pendidikan</t>
  </si>
  <si>
    <t xml:space="preserve">Pendapatan Bunga Dana Pendidikan </t>
  </si>
  <si>
    <t>Saldo Akhir Dana Pendidikan</t>
  </si>
  <si>
    <t>Rata-rata pengeluaran per bulan</t>
  </si>
  <si>
    <t>Future Value Biaya Pendidikan</t>
  </si>
  <si>
    <t>Jumlah dana pendidikan sekali setor (single investment education fund)</t>
  </si>
  <si>
    <t>Jangka waktu pelaksanaan pendidikan</t>
  </si>
  <si>
    <t>Single Investment Method :</t>
  </si>
  <si>
    <t>bulan</t>
  </si>
  <si>
    <t>Multiple Investment Method :</t>
  </si>
  <si>
    <t>Tingkat suku bunga (return / bulan) sepanjang periode perencanaan</t>
  </si>
  <si>
    <t>Investasi Dana Pendidikan</t>
  </si>
  <si>
    <t>Nilai Residu Dana Pendidikan</t>
  </si>
  <si>
    <t>Installment</t>
  </si>
  <si>
    <t>No. (Tahun)</t>
  </si>
  <si>
    <t>Bayi</t>
  </si>
  <si>
    <t>Biaya Play Group  &amp; TK</t>
  </si>
  <si>
    <t>&gt; 6 th s/d &lt; 12 th</t>
  </si>
  <si>
    <t>&gt; 0 th s/d &lt; 4 th</t>
  </si>
  <si>
    <t>&gt; 12 th s/d &lt; 15 th</t>
  </si>
  <si>
    <t>&gt; 15 th s/d &lt; 18 th</t>
  </si>
  <si>
    <t>&gt; 18 th s/d &lt; 22 th</t>
  </si>
  <si>
    <t>&gt; 4 th s/d &lt; 6 th</t>
  </si>
  <si>
    <t xml:space="preserve">Masa Pendidikan (Tahun) </t>
  </si>
  <si>
    <t>e</t>
  </si>
  <si>
    <t>f</t>
  </si>
  <si>
    <t xml:space="preserve">Period </t>
  </si>
  <si>
    <t>Interest ( r )</t>
  </si>
  <si>
    <t>Prepared by</t>
  </si>
  <si>
    <t>Jakarta,  …………………………….</t>
  </si>
  <si>
    <t>TOTAL</t>
  </si>
  <si>
    <t>Faktor biaya pendidikan per bulan</t>
  </si>
  <si>
    <t>Fungsi Anuitas</t>
  </si>
  <si>
    <t>per tahun</t>
  </si>
  <si>
    <t>per bulan</t>
  </si>
  <si>
    <t>JADWAL DANA PENDIDIKAN</t>
  </si>
  <si>
    <r>
      <t>Subur Harahap, SE, MM, CFP</t>
    </r>
    <r>
      <rPr>
        <b/>
        <sz val="11"/>
        <color theme="1"/>
        <rFont val="Times New Roman"/>
        <family val="1"/>
      </rPr>
      <t>®</t>
    </r>
  </si>
  <si>
    <t>SUHA Planner - Financial Consulting</t>
  </si>
  <si>
    <t>Perencana Keuangan &amp; Konsultan Manajemen</t>
  </si>
  <si>
    <t>www.suhaplanner.com</t>
  </si>
  <si>
    <t>Uraian</t>
  </si>
  <si>
    <t>Umur Anak (Dalam Tahun)</t>
  </si>
  <si>
    <t>Biaya Sekolah Per_Tahun</t>
  </si>
  <si>
    <t>Jumlah Dana Pendidikan sekali setor (single investment education fund)</t>
  </si>
  <si>
    <t>Tahun</t>
  </si>
  <si>
    <t>Jumlah Iuran Dana Pendidikan Per Tahun (Disetor di Awal Tahun):</t>
  </si>
  <si>
    <r>
      <t>Subur Harahap,SE, MM, CFP</t>
    </r>
    <r>
      <rPr>
        <b/>
        <sz val="11"/>
        <color theme="1"/>
        <rFont val="Times New Roman"/>
        <family val="1"/>
      </rPr>
      <t>®</t>
    </r>
  </si>
</sst>
</file>

<file path=xl/styles.xml><?xml version="1.0" encoding="utf-8"?>
<styleSheet xmlns="http://schemas.openxmlformats.org/spreadsheetml/2006/main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* #,##0.00000_);_(* \(#,##0.00000\);_(* &quot;-&quot;??_);_(@_)"/>
    <numFmt numFmtId="167" formatCode="_(* #,##0.00000000_);_(* \(#,##0.00000000\);_(* &quot;-&quot;??_);_(@_)"/>
    <numFmt numFmtId="168" formatCode="_(* #,##0.0_);_(* \(#,##0.0\);_(* &quot;-&quot;??_);_(@_)"/>
    <numFmt numFmtId="169" formatCode="_(* #,##0.000000_);_(* \(#,##0.000000\);_(* &quot;-&quot;_);_(@_)"/>
    <numFmt numFmtId="170" formatCode="_(* #,##0.000000_);_(* \(#,##0.000000\);_(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1"/>
      <color rgb="FF0070C0"/>
      <name val="Calibri"/>
      <family val="2"/>
      <scheme val="minor"/>
    </font>
    <font>
      <u/>
      <sz val="11"/>
      <color theme="10"/>
      <name val="Calibri"/>
      <family val="2"/>
    </font>
    <font>
      <b/>
      <sz val="18"/>
      <color theme="1"/>
      <name val="Calibri"/>
      <family val="2"/>
      <scheme val="minor"/>
    </font>
    <font>
      <b/>
      <sz val="20"/>
      <color theme="3" tint="0.3999755851924192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color rgb="FF0070C0"/>
      <name val="Calibri"/>
      <family val="2"/>
      <scheme val="minor"/>
    </font>
    <font>
      <b/>
      <sz val="14"/>
      <color theme="3" tint="0.39997558519241921"/>
      <name val="Calibri"/>
      <family val="2"/>
      <scheme val="minor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41" fontId="1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 wrapText="1"/>
    </xf>
    <xf numFmtId="164" fontId="2" fillId="0" borderId="0" xfId="1" applyNumberFormat="1" applyFon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2" xfId="0" applyBorder="1" applyAlignment="1">
      <alignment vertical="center"/>
    </xf>
    <xf numFmtId="10" fontId="2" fillId="0" borderId="2" xfId="2" applyNumberFormat="1" applyFont="1" applyBorder="1" applyAlignment="1">
      <alignment horizontal="right" vertical="center"/>
    </xf>
    <xf numFmtId="164" fontId="2" fillId="0" borderId="2" xfId="1" applyNumberFormat="1" applyFont="1" applyBorder="1" applyAlignment="1">
      <alignment horizontal="right" vertical="center"/>
    </xf>
    <xf numFmtId="44" fontId="4" fillId="0" borderId="0" xfId="0" applyNumberFormat="1" applyFont="1" applyAlignment="1">
      <alignment horizontal="centerContinuous" vertical="center"/>
    </xf>
    <xf numFmtId="44" fontId="3" fillId="0" borderId="0" xfId="0" applyNumberFormat="1" applyFont="1" applyAlignment="1">
      <alignment horizontal="centerContinuous" vertical="center"/>
    </xf>
    <xf numFmtId="43" fontId="2" fillId="0" borderId="0" xfId="1" applyFont="1" applyAlignment="1">
      <alignment vertical="center"/>
    </xf>
    <xf numFmtId="43" fontId="5" fillId="0" borderId="0" xfId="1" applyFont="1" applyAlignment="1">
      <alignment vertical="center"/>
    </xf>
    <xf numFmtId="0" fontId="0" fillId="0" borderId="2" xfId="0" applyBorder="1" applyAlignment="1">
      <alignment horizontal="center" vertical="center"/>
    </xf>
    <xf numFmtId="43" fontId="2" fillId="0" borderId="2" xfId="1" applyNumberFormat="1" applyFont="1" applyBorder="1" applyAlignment="1">
      <alignment vertical="center"/>
    </xf>
    <xf numFmtId="43" fontId="2" fillId="2" borderId="2" xfId="1" applyNumberFormat="1" applyFont="1" applyFill="1" applyBorder="1" applyAlignment="1">
      <alignment vertical="center"/>
    </xf>
    <xf numFmtId="43" fontId="0" fillId="0" borderId="0" xfId="0" applyNumberFormat="1" applyAlignment="1">
      <alignment vertical="center"/>
    </xf>
    <xf numFmtId="165" fontId="0" fillId="0" borderId="0" xfId="2" applyNumberFormat="1" applyFont="1" applyAlignment="1">
      <alignment vertical="center"/>
    </xf>
    <xf numFmtId="164" fontId="2" fillId="0" borderId="2" xfId="1" applyNumberFormat="1" applyFont="1" applyBorder="1" applyAlignment="1">
      <alignment horizontal="center" vertical="center"/>
    </xf>
    <xf numFmtId="164" fontId="2" fillId="0" borderId="2" xfId="1" applyNumberFormat="1" applyFont="1" applyBorder="1" applyAlignment="1">
      <alignment vertical="center"/>
    </xf>
    <xf numFmtId="164" fontId="2" fillId="2" borderId="2" xfId="1" applyNumberFormat="1" applyFont="1" applyFill="1" applyBorder="1" applyAlignment="1">
      <alignment vertical="center"/>
    </xf>
    <xf numFmtId="167" fontId="0" fillId="0" borderId="0" xfId="0" applyNumberFormat="1" applyAlignment="1">
      <alignment vertical="center"/>
    </xf>
    <xf numFmtId="9" fontId="0" fillId="3" borderId="0" xfId="2" applyFont="1" applyFill="1" applyBorder="1" applyAlignment="1" applyProtection="1">
      <alignment vertical="center"/>
      <protection locked="0"/>
    </xf>
    <xf numFmtId="0" fontId="7" fillId="0" borderId="0" xfId="3" applyAlignment="1" applyProtection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4" fontId="0" fillId="0" borderId="0" xfId="1" applyNumberFormat="1" applyFont="1" applyFill="1" applyAlignment="1" applyProtection="1">
      <alignment vertical="center"/>
      <protection hidden="1"/>
    </xf>
    <xf numFmtId="164" fontId="0" fillId="0" borderId="5" xfId="1" applyNumberFormat="1" applyFont="1" applyFill="1" applyBorder="1" applyAlignment="1" applyProtection="1">
      <alignment vertical="center"/>
      <protection hidden="1"/>
    </xf>
    <xf numFmtId="164" fontId="0" fillId="0" borderId="6" xfId="1" applyNumberFormat="1" applyFont="1" applyFill="1" applyBorder="1" applyAlignment="1" applyProtection="1">
      <alignment vertical="center"/>
      <protection hidden="1"/>
    </xf>
    <xf numFmtId="164" fontId="0" fillId="0" borderId="7" xfId="1" applyNumberFormat="1" applyFont="1" applyFill="1" applyBorder="1" applyAlignment="1" applyProtection="1">
      <alignment vertical="center"/>
      <protection hidden="1"/>
    </xf>
    <xf numFmtId="164" fontId="0" fillId="0" borderId="0" xfId="1" applyNumberFormat="1" applyFont="1" applyFill="1" applyBorder="1" applyAlignment="1" applyProtection="1">
      <alignment vertical="center"/>
      <protection hidden="1"/>
    </xf>
    <xf numFmtId="164" fontId="0" fillId="0" borderId="8" xfId="1" applyNumberFormat="1" applyFont="1" applyFill="1" applyBorder="1" applyAlignment="1" applyProtection="1">
      <alignment vertical="center"/>
      <protection hidden="1"/>
    </xf>
    <xf numFmtId="164" fontId="0" fillId="0" borderId="1" xfId="1" applyNumberFormat="1" applyFont="1" applyFill="1" applyBorder="1" applyAlignment="1" applyProtection="1">
      <alignment vertical="center"/>
      <protection hidden="1"/>
    </xf>
    <xf numFmtId="164" fontId="0" fillId="0" borderId="10" xfId="1" applyNumberFormat="1" applyFont="1" applyFill="1" applyBorder="1" applyAlignment="1" applyProtection="1">
      <alignment vertical="center"/>
      <protection hidden="1"/>
    </xf>
    <xf numFmtId="164" fontId="0" fillId="0" borderId="9" xfId="1" applyNumberFormat="1" applyFont="1" applyFill="1" applyBorder="1" applyAlignment="1" applyProtection="1">
      <alignment vertical="center"/>
      <protection hidden="1"/>
    </xf>
    <xf numFmtId="43" fontId="0" fillId="0" borderId="1" xfId="1" applyFont="1" applyFill="1" applyBorder="1" applyAlignment="1" applyProtection="1">
      <alignment vertical="center"/>
      <protection hidden="1"/>
    </xf>
    <xf numFmtId="166" fontId="0" fillId="0" borderId="1" xfId="1" applyNumberFormat="1" applyFont="1" applyFill="1" applyBorder="1" applyAlignment="1" applyProtection="1">
      <alignment vertical="center"/>
      <protection hidden="1"/>
    </xf>
    <xf numFmtId="10" fontId="0" fillId="0" borderId="0" xfId="0" applyNumberFormat="1" applyAlignment="1">
      <alignment vertical="center"/>
    </xf>
    <xf numFmtId="170" fontId="0" fillId="0" borderId="0" xfId="0" applyNumberFormat="1" applyAlignment="1">
      <alignment vertical="center"/>
    </xf>
    <xf numFmtId="43" fontId="0" fillId="0" borderId="0" xfId="1" applyFont="1" applyAlignment="1">
      <alignment vertical="center"/>
    </xf>
    <xf numFmtId="164" fontId="0" fillId="0" borderId="2" xfId="1" applyNumberFormat="1" applyFont="1" applyFill="1" applyBorder="1" applyAlignment="1" applyProtection="1">
      <alignment vertical="center"/>
      <protection hidden="1"/>
    </xf>
    <xf numFmtId="0" fontId="0" fillId="0" borderId="2" xfId="0" applyFill="1" applyBorder="1" applyAlignment="1">
      <alignment horizontal="center" vertical="center"/>
    </xf>
    <xf numFmtId="164" fontId="2" fillId="0" borderId="2" xfId="1" applyNumberFormat="1" applyFont="1" applyFill="1" applyBorder="1" applyAlignment="1">
      <alignment vertical="center"/>
    </xf>
    <xf numFmtId="0" fontId="0" fillId="7" borderId="2" xfId="0" applyFill="1" applyBorder="1" applyAlignment="1">
      <alignment horizontal="center" vertical="center"/>
    </xf>
    <xf numFmtId="164" fontId="2" fillId="7" borderId="2" xfId="1" applyNumberFormat="1" applyFont="1" applyFill="1" applyBorder="1" applyAlignment="1">
      <alignment vertical="center"/>
    </xf>
    <xf numFmtId="0" fontId="0" fillId="5" borderId="2" xfId="0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164" fontId="0" fillId="0" borderId="2" xfId="0" applyNumberFormat="1" applyBorder="1" applyAlignment="1">
      <alignment vertical="center"/>
    </xf>
    <xf numFmtId="164" fontId="0" fillId="4" borderId="2" xfId="0" applyNumberFormat="1" applyFill="1" applyBorder="1" applyAlignment="1">
      <alignment vertical="center"/>
    </xf>
    <xf numFmtId="0" fontId="0" fillId="4" borderId="2" xfId="0" applyFill="1" applyBorder="1" applyAlignment="1">
      <alignment vertical="center"/>
    </xf>
    <xf numFmtId="164" fontId="6" fillId="0" borderId="7" xfId="1" applyNumberFormat="1" applyFont="1" applyFill="1" applyBorder="1" applyAlignment="1" applyProtection="1">
      <alignment vertical="center"/>
      <protection hidden="1"/>
    </xf>
    <xf numFmtId="164" fontId="7" fillId="0" borderId="7" xfId="3" applyNumberFormat="1" applyFill="1" applyBorder="1" applyAlignment="1" applyProtection="1">
      <alignment vertical="center"/>
      <protection hidden="1"/>
    </xf>
    <xf numFmtId="169" fontId="0" fillId="0" borderId="0" xfId="4" applyNumberFormat="1" applyFont="1" applyFill="1" applyBorder="1" applyAlignment="1" applyProtection="1">
      <alignment vertical="center"/>
      <protection hidden="1"/>
    </xf>
    <xf numFmtId="164" fontId="8" fillId="0" borderId="7" xfId="1" applyNumberFormat="1" applyFont="1" applyFill="1" applyBorder="1" applyAlignment="1" applyProtection="1">
      <alignment horizontal="centerContinuous" vertical="center"/>
      <protection hidden="1"/>
    </xf>
    <xf numFmtId="164" fontId="8" fillId="0" borderId="0" xfId="1" applyNumberFormat="1" applyFont="1" applyFill="1" applyBorder="1" applyAlignment="1" applyProtection="1">
      <alignment horizontal="centerContinuous" vertical="center"/>
      <protection hidden="1"/>
    </xf>
    <xf numFmtId="164" fontId="0" fillId="6" borderId="4" xfId="1" applyNumberFormat="1" applyFont="1" applyFill="1" applyBorder="1" applyAlignment="1" applyProtection="1">
      <alignment vertical="center"/>
      <protection hidden="1"/>
    </xf>
    <xf numFmtId="164" fontId="0" fillId="6" borderId="5" xfId="1" applyNumberFormat="1" applyFont="1" applyFill="1" applyBorder="1" applyAlignment="1" applyProtection="1">
      <alignment vertical="center"/>
      <protection hidden="1"/>
    </xf>
    <xf numFmtId="164" fontId="0" fillId="6" borderId="6" xfId="1" applyNumberFormat="1" applyFont="1" applyFill="1" applyBorder="1" applyAlignment="1" applyProtection="1">
      <alignment vertical="center"/>
      <protection hidden="1"/>
    </xf>
    <xf numFmtId="164" fontId="12" fillId="6" borderId="7" xfId="1" applyNumberFormat="1" applyFont="1" applyFill="1" applyBorder="1" applyAlignment="1" applyProtection="1">
      <alignment vertical="center"/>
      <protection hidden="1"/>
    </xf>
    <xf numFmtId="164" fontId="0" fillId="6" borderId="0" xfId="1" applyNumberFormat="1" applyFont="1" applyFill="1" applyBorder="1" applyAlignment="1" applyProtection="1">
      <alignment vertical="center"/>
      <protection hidden="1"/>
    </xf>
    <xf numFmtId="164" fontId="0" fillId="6" borderId="8" xfId="1" applyNumberFormat="1" applyFont="1" applyFill="1" applyBorder="1" applyAlignment="1" applyProtection="1">
      <alignment vertical="center"/>
      <protection hidden="1"/>
    </xf>
    <xf numFmtId="164" fontId="0" fillId="6" borderId="7" xfId="1" applyNumberFormat="1" applyFont="1" applyFill="1" applyBorder="1" applyAlignment="1" applyProtection="1">
      <alignment vertical="center"/>
      <protection hidden="1"/>
    </xf>
    <xf numFmtId="164" fontId="0" fillId="6" borderId="12" xfId="1" applyNumberFormat="1" applyFont="1" applyFill="1" applyBorder="1" applyAlignment="1" applyProtection="1">
      <alignment horizontal="center" vertical="center" wrapText="1"/>
      <protection hidden="1"/>
    </xf>
    <xf numFmtId="164" fontId="0" fillId="6" borderId="2" xfId="1" applyNumberFormat="1" applyFont="1" applyFill="1" applyBorder="1" applyAlignment="1" applyProtection="1">
      <alignment horizontal="center" vertical="center" wrapText="1"/>
      <protection hidden="1"/>
    </xf>
    <xf numFmtId="164" fontId="0" fillId="6" borderId="11" xfId="1" applyNumberFormat="1" applyFont="1" applyFill="1" applyBorder="1" applyAlignment="1" applyProtection="1">
      <alignment horizontal="center" vertical="center"/>
      <protection hidden="1"/>
    </xf>
    <xf numFmtId="164" fontId="0" fillId="6" borderId="12" xfId="1" applyNumberFormat="1" applyFont="1" applyFill="1" applyBorder="1" applyAlignment="1" applyProtection="1">
      <alignment horizontal="left" vertical="center"/>
      <protection hidden="1"/>
    </xf>
    <xf numFmtId="164" fontId="0" fillId="6" borderId="12" xfId="1" applyNumberFormat="1" applyFont="1" applyFill="1" applyBorder="1" applyAlignment="1" applyProtection="1">
      <alignment horizontal="center" vertical="center"/>
      <protection hidden="1"/>
    </xf>
    <xf numFmtId="164" fontId="0" fillId="6" borderId="11" xfId="1" applyNumberFormat="1" applyFont="1" applyFill="1" applyBorder="1" applyAlignment="1" applyProtection="1">
      <alignment vertical="center"/>
      <protection hidden="1"/>
    </xf>
    <xf numFmtId="164" fontId="0" fillId="6" borderId="12" xfId="1" applyNumberFormat="1" applyFont="1" applyFill="1" applyBorder="1" applyAlignment="1" applyProtection="1">
      <alignment vertical="center"/>
      <protection hidden="1"/>
    </xf>
    <xf numFmtId="164" fontId="0" fillId="6" borderId="2" xfId="1" applyNumberFormat="1" applyFont="1" applyFill="1" applyBorder="1" applyAlignment="1" applyProtection="1">
      <alignment vertical="center"/>
      <protection hidden="1"/>
    </xf>
    <xf numFmtId="10" fontId="0" fillId="6" borderId="2" xfId="2" applyNumberFormat="1" applyFont="1" applyFill="1" applyBorder="1" applyAlignment="1" applyProtection="1">
      <alignment vertical="center"/>
      <protection hidden="1"/>
    </xf>
    <xf numFmtId="164" fontId="0" fillId="6" borderId="13" xfId="1" applyNumberFormat="1" applyFont="1" applyFill="1" applyBorder="1" applyAlignment="1" applyProtection="1">
      <alignment vertical="center"/>
      <protection hidden="1"/>
    </xf>
    <xf numFmtId="164" fontId="11" fillId="6" borderId="7" xfId="1" applyNumberFormat="1" applyFont="1" applyFill="1" applyBorder="1" applyAlignment="1" applyProtection="1">
      <alignment vertical="center"/>
      <protection hidden="1"/>
    </xf>
    <xf numFmtId="164" fontId="11" fillId="6" borderId="0" xfId="1" applyNumberFormat="1" applyFont="1" applyFill="1" applyBorder="1" applyAlignment="1" applyProtection="1">
      <alignment vertical="center"/>
      <protection hidden="1"/>
    </xf>
    <xf numFmtId="10" fontId="0" fillId="6" borderId="0" xfId="2" applyNumberFormat="1" applyFont="1" applyFill="1" applyBorder="1" applyAlignment="1" applyProtection="1">
      <alignment vertical="center"/>
      <protection hidden="1"/>
    </xf>
    <xf numFmtId="164" fontId="11" fillId="6" borderId="3" xfId="1" applyNumberFormat="1" applyFont="1" applyFill="1" applyBorder="1" applyAlignment="1" applyProtection="1">
      <alignment vertical="center"/>
      <protection hidden="1"/>
    </xf>
    <xf numFmtId="164" fontId="0" fillId="6" borderId="8" xfId="1" quotePrefix="1" applyNumberFormat="1" applyFont="1" applyFill="1" applyBorder="1" applyAlignment="1" applyProtection="1">
      <alignment vertical="center"/>
      <protection hidden="1"/>
    </xf>
    <xf numFmtId="164" fontId="0" fillId="6" borderId="9" xfId="1" applyNumberFormat="1" applyFont="1" applyFill="1" applyBorder="1" applyAlignment="1" applyProtection="1">
      <alignment vertical="center"/>
      <protection hidden="1"/>
    </xf>
    <xf numFmtId="164" fontId="0" fillId="6" borderId="1" xfId="1" applyNumberFormat="1" applyFont="1" applyFill="1" applyBorder="1" applyAlignment="1" applyProtection="1">
      <alignment vertical="center"/>
      <protection hidden="1"/>
    </xf>
    <xf numFmtId="164" fontId="0" fillId="6" borderId="10" xfId="1" applyNumberFormat="1" applyFont="1" applyFill="1" applyBorder="1" applyAlignment="1" applyProtection="1">
      <alignment vertical="center"/>
      <protection hidden="1"/>
    </xf>
    <xf numFmtId="164" fontId="0" fillId="3" borderId="2" xfId="1" applyNumberFormat="1" applyFont="1" applyFill="1" applyBorder="1" applyAlignment="1" applyProtection="1">
      <alignment vertical="center"/>
      <protection locked="0"/>
    </xf>
    <xf numFmtId="164" fontId="0" fillId="3" borderId="2" xfId="1" applyNumberFormat="1" applyFont="1" applyFill="1" applyBorder="1" applyAlignment="1" applyProtection="1">
      <alignment horizontal="center" vertical="center" wrapText="1"/>
      <protection locked="0"/>
    </xf>
    <xf numFmtId="10" fontId="0" fillId="3" borderId="2" xfId="2" applyNumberFormat="1" applyFont="1" applyFill="1" applyBorder="1" applyAlignment="1" applyProtection="1">
      <alignment vertical="center"/>
      <protection locked="0"/>
    </xf>
    <xf numFmtId="164" fontId="0" fillId="8" borderId="2" xfId="1" applyNumberFormat="1" applyFont="1" applyFill="1" applyBorder="1" applyAlignment="1" applyProtection="1">
      <alignment vertical="center"/>
      <protection hidden="1"/>
    </xf>
    <xf numFmtId="41" fontId="0" fillId="6" borderId="2" xfId="4" applyFont="1" applyFill="1" applyBorder="1" applyAlignment="1" applyProtection="1">
      <alignment vertical="center"/>
      <protection hidden="1"/>
    </xf>
    <xf numFmtId="9" fontId="0" fillId="6" borderId="0" xfId="2" applyFont="1" applyFill="1" applyBorder="1" applyAlignment="1" applyProtection="1">
      <alignment vertical="center"/>
      <protection hidden="1"/>
    </xf>
    <xf numFmtId="164" fontId="0" fillId="0" borderId="0" xfId="0" applyNumberFormat="1" applyAlignment="1" applyProtection="1">
      <alignment vertical="center"/>
      <protection hidden="1"/>
    </xf>
    <xf numFmtId="43" fontId="0" fillId="0" borderId="0" xfId="0" applyNumberForma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43" fontId="0" fillId="0" borderId="0" xfId="1" applyFont="1" applyFill="1" applyAlignment="1" applyProtection="1">
      <alignment vertical="center"/>
      <protection hidden="1"/>
    </xf>
    <xf numFmtId="166" fontId="0" fillId="0" borderId="0" xfId="1" applyNumberFormat="1" applyFont="1" applyFill="1" applyAlignment="1" applyProtection="1">
      <alignment vertical="center"/>
      <protection hidden="1"/>
    </xf>
    <xf numFmtId="43" fontId="0" fillId="0" borderId="0" xfId="1" applyNumberFormat="1" applyFont="1" applyFill="1" applyAlignment="1" applyProtection="1">
      <alignment vertical="center"/>
      <protection hidden="1"/>
    </xf>
    <xf numFmtId="166" fontId="0" fillId="0" borderId="0" xfId="1" quotePrefix="1" applyNumberFormat="1" applyFont="1" applyFill="1" applyAlignment="1" applyProtection="1">
      <alignment vertical="center"/>
      <protection hidden="1"/>
    </xf>
    <xf numFmtId="43" fontId="0" fillId="0" borderId="0" xfId="1" quotePrefix="1" applyFont="1" applyFill="1" applyAlignment="1" applyProtection="1">
      <alignment vertical="center"/>
      <protection hidden="1"/>
    </xf>
    <xf numFmtId="164" fontId="0" fillId="0" borderId="0" xfId="1" quotePrefix="1" applyNumberFormat="1" applyFont="1" applyFill="1" applyAlignment="1" applyProtection="1">
      <alignment vertical="center"/>
      <protection hidden="1"/>
    </xf>
    <xf numFmtId="168" fontId="0" fillId="0" borderId="0" xfId="1" applyNumberFormat="1" applyFont="1" applyFill="1" applyAlignment="1" applyProtection="1">
      <alignment vertical="center"/>
      <protection hidden="1"/>
    </xf>
    <xf numFmtId="164" fontId="0" fillId="6" borderId="11" xfId="1" applyNumberFormat="1" applyFont="1" applyFill="1" applyBorder="1" applyAlignment="1" applyProtection="1">
      <alignment horizontal="center" vertical="center"/>
      <protection hidden="1"/>
    </xf>
    <xf numFmtId="164" fontId="0" fillId="6" borderId="12" xfId="1" applyNumberFormat="1" applyFont="1" applyFill="1" applyBorder="1" applyAlignment="1" applyProtection="1">
      <alignment horizontal="center" vertical="center"/>
      <protection hidden="1"/>
    </xf>
    <xf numFmtId="164" fontId="14" fillId="0" borderId="4" xfId="1" applyNumberFormat="1" applyFont="1" applyFill="1" applyBorder="1" applyAlignment="1" applyProtection="1">
      <alignment vertical="center"/>
      <protection hidden="1"/>
    </xf>
    <xf numFmtId="0" fontId="15" fillId="0" borderId="0" xfId="0" applyFont="1" applyAlignment="1">
      <alignment vertical="center"/>
    </xf>
    <xf numFmtId="44" fontId="16" fillId="0" borderId="0" xfId="0" applyNumberFormat="1" applyFont="1" applyAlignment="1">
      <alignment horizontal="left" vertical="center"/>
    </xf>
  </cellXfs>
  <cellStyles count="5">
    <cellStyle name="Comma" xfId="1" builtinId="3"/>
    <cellStyle name="Comma [0]" xfId="4" builtinId="6"/>
    <cellStyle name="Hyperlink" xfId="3" builtinId="8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Dana Pendidikan</c:v>
          </c:tx>
          <c:val>
            <c:numRef>
              <c:f>'Multivel Investment Method'!$D$12:$D$33</c:f>
              <c:numCache>
                <c:formatCode>_(* #,##0_);_(* \(#,##0\);_(* "-"??_);_(@_)</c:formatCode>
                <c:ptCount val="22"/>
                <c:pt idx="0">
                  <c:v>53077663.9068086</c:v>
                </c:pt>
                <c:pt idx="1">
                  <c:v>111463094.20429806</c:v>
                </c:pt>
                <c:pt idx="2">
                  <c:v>175687067.53153646</c:v>
                </c:pt>
                <c:pt idx="3">
                  <c:v>246333438.1914987</c:v>
                </c:pt>
                <c:pt idx="4">
                  <c:v>308864445.91745716</c:v>
                </c:pt>
                <c:pt idx="5">
                  <c:v>375371554.41601151</c:v>
                </c:pt>
                <c:pt idx="6">
                  <c:v>445910823.76442128</c:v>
                </c:pt>
                <c:pt idx="7">
                  <c:v>520492687.54767203</c:v>
                </c:pt>
                <c:pt idx="8">
                  <c:v>599069705.33424783</c:v>
                </c:pt>
                <c:pt idx="9">
                  <c:v>681521937.66823125</c:v>
                </c:pt>
                <c:pt idx="10">
                  <c:v>767639532.91967559</c:v>
                </c:pt>
                <c:pt idx="11">
                  <c:v>857102048.33293617</c:v>
                </c:pt>
                <c:pt idx="12">
                  <c:v>949453950.01969552</c:v>
                </c:pt>
                <c:pt idx="13">
                  <c:v>1017374965.7614572</c:v>
                </c:pt>
                <c:pt idx="14">
                  <c:v>1080072776.6023424</c:v>
                </c:pt>
                <c:pt idx="15">
                  <c:v>1135222766.0810058</c:v>
                </c:pt>
                <c:pt idx="16">
                  <c:v>1139389113.3937333</c:v>
                </c:pt>
                <c:pt idx="17">
                  <c:v>1119607056.4574063</c:v>
                </c:pt>
                <c:pt idx="18">
                  <c:v>1069826999.0000702</c:v>
                </c:pt>
                <c:pt idx="19">
                  <c:v>921085873.98017585</c:v>
                </c:pt>
                <c:pt idx="20">
                  <c:v>711150413.13428557</c:v>
                </c:pt>
                <c:pt idx="21">
                  <c:v>426953149.38119888</c:v>
                </c:pt>
              </c:numCache>
            </c:numRef>
          </c:val>
        </c:ser>
        <c:ser>
          <c:idx val="1"/>
          <c:order val="1"/>
          <c:tx>
            <c:v>Biaya Pendidikan</c:v>
          </c:tx>
          <c:val>
            <c:numRef>
              <c:f>'Multivel Investment Method'!$E$12:$E$33</c:f>
              <c:numCache>
                <c:formatCode>_(* #,##0_);_(* \(#,##0\);_(* "-"??_);_(@_)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13799999.999999998</c:v>
                </c:pt>
                <c:pt idx="4">
                  <c:v>15869999.999999998</c:v>
                </c:pt>
                <c:pt idx="5">
                  <c:v>18250499.999999993</c:v>
                </c:pt>
                <c:pt idx="6">
                  <c:v>20988074.999999993</c:v>
                </c:pt>
                <c:pt idx="7">
                  <c:v>24136286.249999993</c:v>
                </c:pt>
                <c:pt idx="8">
                  <c:v>27756729.187499989</c:v>
                </c:pt>
                <c:pt idx="9">
                  <c:v>31920238.565624978</c:v>
                </c:pt>
                <c:pt idx="10">
                  <c:v>36708274.350468725</c:v>
                </c:pt>
                <c:pt idx="11">
                  <c:v>42214515.503039032</c:v>
                </c:pt>
                <c:pt idx="12">
                  <c:v>72820039.242742315</c:v>
                </c:pt>
                <c:pt idx="13">
                  <c:v>83743045.129153669</c:v>
                </c:pt>
                <c:pt idx="14">
                  <c:v>96304501.898526698</c:v>
                </c:pt>
                <c:pt idx="15">
                  <c:v>147666902.91107428</c:v>
                </c:pt>
                <c:pt idx="16">
                  <c:v>169816938.3477354</c:v>
                </c:pt>
                <c:pt idx="17">
                  <c:v>195289479.09989569</c:v>
                </c:pt>
                <c:pt idx="18">
                  <c:v>280728626.20609999</c:v>
                </c:pt>
                <c:pt idx="19">
                  <c:v>322837920.13701493</c:v>
                </c:pt>
                <c:pt idx="20">
                  <c:v>371263608.15756714</c:v>
                </c:pt>
                <c:pt idx="21">
                  <c:v>426953149.38120222</c:v>
                </c:pt>
              </c:numCache>
            </c:numRef>
          </c:val>
        </c:ser>
        <c:ser>
          <c:idx val="2"/>
          <c:order val="2"/>
          <c:tx>
            <c:v>Return</c:v>
          </c:tx>
          <c:val>
            <c:numRef>
              <c:f>'Multivel Investment Method'!$G$12:$G$33</c:f>
              <c:numCache>
                <c:formatCode>_(* #,##0_);_(* \(#,##0\);_(* "-"??_);_(@_)</c:formatCode>
                <c:ptCount val="22"/>
                <c:pt idx="0">
                  <c:v>5307766.3906808607</c:v>
                </c:pt>
                <c:pt idx="1">
                  <c:v>11146309.420429807</c:v>
                </c:pt>
                <c:pt idx="2">
                  <c:v>17568706.753153648</c:v>
                </c:pt>
                <c:pt idx="3">
                  <c:v>23253343.81914987</c:v>
                </c:pt>
                <c:pt idx="4">
                  <c:v>29299444.591745719</c:v>
                </c:pt>
                <c:pt idx="5">
                  <c:v>35712105.44160115</c:v>
                </c:pt>
                <c:pt idx="6">
                  <c:v>42492274.876442134</c:v>
                </c:pt>
                <c:pt idx="7">
                  <c:v>49635640.129767209</c:v>
                </c:pt>
                <c:pt idx="8">
                  <c:v>57131297.614674784</c:v>
                </c:pt>
                <c:pt idx="9">
                  <c:v>64960169.910260633</c:v>
                </c:pt>
                <c:pt idx="10">
                  <c:v>73093125.856920689</c:v>
                </c:pt>
                <c:pt idx="11">
                  <c:v>81488753.282989725</c:v>
                </c:pt>
                <c:pt idx="12">
                  <c:v>87663391.077695325</c:v>
                </c:pt>
                <c:pt idx="13">
                  <c:v>93363192.063230351</c:v>
                </c:pt>
                <c:pt idx="14">
                  <c:v>98376827.470381573</c:v>
                </c:pt>
                <c:pt idx="15">
                  <c:v>98755586.316993162</c:v>
                </c:pt>
                <c:pt idx="16">
                  <c:v>96957217.504599795</c:v>
                </c:pt>
                <c:pt idx="17">
                  <c:v>92431757.735751063</c:v>
                </c:pt>
                <c:pt idx="18">
                  <c:v>78909837.279397026</c:v>
                </c:pt>
                <c:pt idx="19">
                  <c:v>59824795.384316087</c:v>
                </c:pt>
                <c:pt idx="20">
                  <c:v>33988680.497671843</c:v>
                </c:pt>
                <c:pt idx="21">
                  <c:v>0</c:v>
                </c:pt>
              </c:numCache>
            </c:numRef>
          </c:val>
        </c:ser>
        <c:marker val="1"/>
        <c:axId val="140207232"/>
        <c:axId val="140208768"/>
      </c:lineChart>
      <c:catAx>
        <c:axId val="140207232"/>
        <c:scaling>
          <c:orientation val="minMax"/>
        </c:scaling>
        <c:axPos val="b"/>
        <c:tickLblPos val="nextTo"/>
        <c:spPr>
          <a:ln w="19050"/>
        </c:spPr>
        <c:crossAx val="140208768"/>
        <c:crosses val="autoZero"/>
        <c:auto val="1"/>
        <c:lblAlgn val="ctr"/>
        <c:lblOffset val="100"/>
      </c:catAx>
      <c:valAx>
        <c:axId val="140208768"/>
        <c:scaling>
          <c:orientation val="minMax"/>
        </c:scaling>
        <c:axPos val="l"/>
        <c:majorGridlines>
          <c:spPr>
            <a:ln w="19050"/>
          </c:spPr>
        </c:majorGridlines>
        <c:numFmt formatCode="_(* #,##0_);_(* \(#,##0\);_(* &quot;-&quot;??_);_(@_)" sourceLinked="1"/>
        <c:tickLblPos val="nextTo"/>
        <c:spPr>
          <a:ln w="19050"/>
        </c:spPr>
        <c:crossAx val="1402072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802049808041366"/>
          <c:y val="0.38630388812734445"/>
          <c:w val="0.1699829295117031"/>
          <c:h val="0.14642035130224113"/>
        </c:manualLayout>
      </c:layout>
    </c:legend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41</xdr:row>
      <xdr:rowOff>171450</xdr:rowOff>
    </xdr:from>
    <xdr:to>
      <xdr:col>7</xdr:col>
      <xdr:colOff>1181100</xdr:colOff>
      <xdr:row>66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590550</xdr:colOff>
      <xdr:row>7</xdr:row>
      <xdr:rowOff>66675</xdr:rowOff>
    </xdr:from>
    <xdr:to>
      <xdr:col>5</xdr:col>
      <xdr:colOff>1152525</xdr:colOff>
      <xdr:row>7</xdr:row>
      <xdr:rowOff>171450</xdr:rowOff>
    </xdr:to>
    <xdr:sp macro="" textlink="">
      <xdr:nvSpPr>
        <xdr:cNvPr id="3" name="Right Arrow 2"/>
        <xdr:cNvSpPr/>
      </xdr:nvSpPr>
      <xdr:spPr>
        <a:xfrm>
          <a:off x="4438650" y="1619250"/>
          <a:ext cx="56197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uhaplanner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suhaplanner.com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suhaplanner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87"/>
  <sheetViews>
    <sheetView showGridLines="0" tabSelected="1" workbookViewId="0">
      <selection activeCell="G24" sqref="G24"/>
    </sheetView>
  </sheetViews>
  <sheetFormatPr defaultColWidth="0" defaultRowHeight="15" zeroHeight="1"/>
  <cols>
    <col min="1" max="1" width="3.85546875" style="25" customWidth="1"/>
    <col min="2" max="2" width="5" style="25" customWidth="1"/>
    <col min="3" max="3" width="21.42578125" style="25" customWidth="1"/>
    <col min="4" max="4" width="16.5703125" style="25" customWidth="1"/>
    <col min="5" max="5" width="19.5703125" style="25" customWidth="1"/>
    <col min="6" max="6" width="12.7109375" style="25" customWidth="1"/>
    <col min="7" max="8" width="19.5703125" style="25" customWidth="1"/>
    <col min="9" max="9" width="10.5703125" style="25" customWidth="1"/>
    <col min="10" max="10" width="2.7109375" style="25" customWidth="1"/>
    <col min="11" max="14" width="5.7109375" style="25" hidden="1" customWidth="1"/>
    <col min="15" max="16384" width="9.140625" style="25" hidden="1"/>
  </cols>
  <sheetData>
    <row r="1" spans="1:18" ht="18.75">
      <c r="A1" s="98" t="s">
        <v>61</v>
      </c>
      <c r="B1" s="26"/>
      <c r="C1" s="26"/>
      <c r="D1" s="26"/>
      <c r="E1" s="26"/>
      <c r="F1" s="26"/>
      <c r="G1" s="26"/>
      <c r="H1" s="26"/>
      <c r="I1" s="27"/>
      <c r="N1" s="82">
        <f>+F10</f>
        <v>0</v>
      </c>
      <c r="O1" s="39">
        <f>+N4+1</f>
        <v>4</v>
      </c>
      <c r="P1" s="39">
        <f>+O6+1</f>
        <v>10</v>
      </c>
      <c r="Q1" s="39">
        <f>+P3+1</f>
        <v>13</v>
      </c>
      <c r="R1" s="39">
        <f>+Q3+1</f>
        <v>16</v>
      </c>
    </row>
    <row r="2" spans="1:18">
      <c r="A2" s="49" t="s">
        <v>62</v>
      </c>
      <c r="B2" s="29"/>
      <c r="C2" s="29"/>
      <c r="D2" s="29"/>
      <c r="E2" s="29"/>
      <c r="F2" s="29"/>
      <c r="G2" s="29"/>
      <c r="H2" s="29"/>
      <c r="I2" s="30"/>
      <c r="N2" s="39">
        <f>+N1+1</f>
        <v>1</v>
      </c>
      <c r="O2" s="39">
        <f>+O1+1</f>
        <v>5</v>
      </c>
      <c r="P2" s="39">
        <f>+P1+1</f>
        <v>11</v>
      </c>
      <c r="Q2" s="39">
        <f>+Q1+1</f>
        <v>14</v>
      </c>
      <c r="R2" s="39">
        <f>+R1+1</f>
        <v>17</v>
      </c>
    </row>
    <row r="3" spans="1:18">
      <c r="A3" s="50" t="s">
        <v>63</v>
      </c>
      <c r="B3" s="29"/>
      <c r="C3" s="29"/>
      <c r="D3" s="29"/>
      <c r="E3" s="29"/>
      <c r="F3" s="29"/>
      <c r="G3" s="29"/>
      <c r="H3" s="29"/>
      <c r="I3" s="30"/>
      <c r="N3" s="39">
        <f>+N2+1</f>
        <v>2</v>
      </c>
      <c r="O3" s="39">
        <f t="shared" ref="O3:O6" si="0">+O2+1</f>
        <v>6</v>
      </c>
      <c r="P3" s="39">
        <f>+P2+1</f>
        <v>12</v>
      </c>
      <c r="Q3" s="39">
        <f>+Q2+1</f>
        <v>15</v>
      </c>
      <c r="R3" s="39">
        <f>+R2+1</f>
        <v>18</v>
      </c>
    </row>
    <row r="4" spans="1:18">
      <c r="A4" s="50"/>
      <c r="B4" s="29"/>
      <c r="C4" s="29"/>
      <c r="D4" s="29"/>
      <c r="E4" s="29"/>
      <c r="F4" s="29"/>
      <c r="G4" s="29"/>
      <c r="H4" s="51"/>
      <c r="I4" s="30"/>
      <c r="N4" s="39">
        <f>+N3+1</f>
        <v>3</v>
      </c>
      <c r="O4" s="39">
        <f t="shared" si="0"/>
        <v>7</v>
      </c>
      <c r="P4" s="39"/>
      <c r="Q4" s="39"/>
      <c r="R4" s="39">
        <f>+R3+1</f>
        <v>19</v>
      </c>
    </row>
    <row r="5" spans="1:18" ht="23.25">
      <c r="A5" s="52" t="s">
        <v>12</v>
      </c>
      <c r="B5" s="53"/>
      <c r="C5" s="53"/>
      <c r="D5" s="53"/>
      <c r="E5" s="53"/>
      <c r="F5" s="53"/>
      <c r="G5" s="53"/>
      <c r="H5" s="53"/>
      <c r="I5" s="30"/>
      <c r="N5" s="39"/>
      <c r="O5" s="39">
        <f t="shared" si="0"/>
        <v>8</v>
      </c>
      <c r="P5" s="39"/>
      <c r="Q5" s="39"/>
      <c r="R5" s="39"/>
    </row>
    <row r="6" spans="1:18">
      <c r="A6" s="28"/>
      <c r="B6" s="29"/>
      <c r="C6" s="29"/>
      <c r="D6" s="29"/>
      <c r="E6" s="29"/>
      <c r="F6" s="29"/>
      <c r="G6" s="29"/>
      <c r="H6" s="29"/>
      <c r="I6" s="30"/>
      <c r="N6" s="39"/>
      <c r="O6" s="39">
        <f t="shared" si="0"/>
        <v>9</v>
      </c>
      <c r="P6" s="39"/>
      <c r="Q6" s="39"/>
      <c r="R6" s="39"/>
    </row>
    <row r="7" spans="1:18">
      <c r="A7" s="54"/>
      <c r="B7" s="55"/>
      <c r="C7" s="55"/>
      <c r="D7" s="55"/>
      <c r="E7" s="55"/>
      <c r="F7" s="55"/>
      <c r="G7" s="55"/>
      <c r="H7" s="55"/>
      <c r="I7" s="56"/>
      <c r="N7" s="29"/>
      <c r="O7" s="29"/>
      <c r="P7" s="29"/>
      <c r="Q7" s="29"/>
      <c r="R7" s="29"/>
    </row>
    <row r="8" spans="1:18" ht="18.75">
      <c r="A8" s="57" t="s">
        <v>10</v>
      </c>
      <c r="B8" s="58"/>
      <c r="C8" s="58"/>
      <c r="D8" s="58"/>
      <c r="E8" s="58"/>
      <c r="F8" s="58"/>
      <c r="G8" s="58"/>
      <c r="H8" s="58"/>
      <c r="I8" s="59"/>
    </row>
    <row r="9" spans="1:18" ht="45">
      <c r="A9" s="60" t="s">
        <v>0</v>
      </c>
      <c r="B9" s="96" t="s">
        <v>64</v>
      </c>
      <c r="C9" s="97"/>
      <c r="D9" s="61" t="s">
        <v>65</v>
      </c>
      <c r="E9" s="62" t="s">
        <v>66</v>
      </c>
      <c r="F9" s="62" t="s">
        <v>47</v>
      </c>
      <c r="G9" s="62" t="s">
        <v>20</v>
      </c>
      <c r="H9" s="62" t="s">
        <v>28</v>
      </c>
      <c r="I9" s="59"/>
    </row>
    <row r="10" spans="1:18">
      <c r="A10" s="60"/>
      <c r="B10" s="63">
        <v>1</v>
      </c>
      <c r="C10" s="64" t="s">
        <v>39</v>
      </c>
      <c r="D10" s="65" t="s">
        <v>42</v>
      </c>
      <c r="E10" s="79">
        <v>0</v>
      </c>
      <c r="F10" s="80">
        <v>0</v>
      </c>
      <c r="G10" s="81">
        <v>0.15</v>
      </c>
      <c r="H10" s="83">
        <f>+E10*(1+G10)^$N$1+(E10*(1+G10)^$N$2+(E10*(1+G10)^$N$3+(E10*(1+G10)^$N$4)))</f>
        <v>0</v>
      </c>
      <c r="I10" s="70"/>
      <c r="K10" s="29"/>
      <c r="N10" s="29" t="s">
        <v>0</v>
      </c>
    </row>
    <row r="11" spans="1:18">
      <c r="A11" s="60"/>
      <c r="B11" s="66">
        <v>2</v>
      </c>
      <c r="C11" s="67" t="s">
        <v>40</v>
      </c>
      <c r="D11" s="67" t="s">
        <v>46</v>
      </c>
      <c r="E11" s="79">
        <v>12000000</v>
      </c>
      <c r="F11" s="68">
        <v>3</v>
      </c>
      <c r="G11" s="69">
        <f>+G10</f>
        <v>0.15</v>
      </c>
      <c r="H11" s="83">
        <f>+E11*(1+G11)^$N$2+(E11*(1+G11)^$N$3+(E11*(1+G11)^$N$4))</f>
        <v>47920499.999999993</v>
      </c>
      <c r="I11" s="70"/>
      <c r="K11" s="29"/>
      <c r="N11" s="29" t="s">
        <v>1</v>
      </c>
    </row>
    <row r="12" spans="1:18">
      <c r="A12" s="60"/>
      <c r="B12" s="66">
        <v>3</v>
      </c>
      <c r="C12" s="67" t="s">
        <v>13</v>
      </c>
      <c r="D12" s="67" t="s">
        <v>41</v>
      </c>
      <c r="E12" s="79">
        <v>12000000</v>
      </c>
      <c r="F12" s="68">
        <v>6</v>
      </c>
      <c r="G12" s="69">
        <f t="shared" ref="G12:G15" si="1">+G11</f>
        <v>0.15</v>
      </c>
      <c r="H12" s="83">
        <f>((1+$G$12)^O1+(1+$G$12)^O2+(1+$G$12)^O3+(1+$G$12)^O4+(1+$G$12)^O5+(1+$G$12)^O6)*E12</f>
        <v>183724118.85663268</v>
      </c>
      <c r="I12" s="70"/>
      <c r="K12" s="29"/>
      <c r="N12" s="29" t="s">
        <v>2</v>
      </c>
    </row>
    <row r="13" spans="1:18">
      <c r="A13" s="60"/>
      <c r="B13" s="66">
        <v>4</v>
      </c>
      <c r="C13" s="67" t="s">
        <v>14</v>
      </c>
      <c r="D13" s="67" t="s">
        <v>43</v>
      </c>
      <c r="E13" s="79">
        <v>18000000</v>
      </c>
      <c r="F13" s="68">
        <v>3</v>
      </c>
      <c r="G13" s="69">
        <f t="shared" si="1"/>
        <v>0.15</v>
      </c>
      <c r="H13" s="83">
        <f>((1+$G$13)^P1+(1+$G$13)^P2+(1+$G$13)^P3)*E13</f>
        <v>252867586.27042267</v>
      </c>
      <c r="I13" s="70"/>
      <c r="K13" s="29"/>
      <c r="N13" s="29" t="s">
        <v>3</v>
      </c>
    </row>
    <row r="14" spans="1:18">
      <c r="A14" s="60"/>
      <c r="B14" s="66">
        <v>5</v>
      </c>
      <c r="C14" s="67" t="s">
        <v>15</v>
      </c>
      <c r="D14" s="67" t="s">
        <v>44</v>
      </c>
      <c r="E14" s="79">
        <v>24000000</v>
      </c>
      <c r="F14" s="68">
        <v>3</v>
      </c>
      <c r="G14" s="69">
        <f t="shared" si="1"/>
        <v>0.15</v>
      </c>
      <c r="H14" s="83">
        <f>((1+G14)^Q1+(1+G14)^Q2+(1+G14)^Q3)*E14</f>
        <v>512773320.35870528</v>
      </c>
      <c r="I14" s="70"/>
      <c r="K14" s="29"/>
      <c r="N14" s="29" t="s">
        <v>48</v>
      </c>
    </row>
    <row r="15" spans="1:18">
      <c r="A15" s="60"/>
      <c r="B15" s="66">
        <v>6</v>
      </c>
      <c r="C15" s="67" t="s">
        <v>16</v>
      </c>
      <c r="D15" s="67" t="s">
        <v>45</v>
      </c>
      <c r="E15" s="79">
        <v>30000000</v>
      </c>
      <c r="F15" s="68">
        <v>4</v>
      </c>
      <c r="G15" s="69">
        <f t="shared" si="1"/>
        <v>0.15</v>
      </c>
      <c r="H15" s="83">
        <f>((1+G15)^R1+(1+G15)^R2+(1+G15)^R3+(1+G15)^R4)*E15</f>
        <v>1401783303.8818841</v>
      </c>
      <c r="I15" s="70"/>
      <c r="K15" s="29"/>
      <c r="N15" s="29" t="s">
        <v>49</v>
      </c>
    </row>
    <row r="16" spans="1:18">
      <c r="A16" s="60"/>
      <c r="B16" s="66"/>
      <c r="C16" s="67" t="s">
        <v>21</v>
      </c>
      <c r="D16" s="67"/>
      <c r="E16" s="68"/>
      <c r="F16" s="68">
        <f>SUM(F10:F15)</f>
        <v>19</v>
      </c>
      <c r="G16" s="68"/>
      <c r="H16" s="68">
        <f>SUM(H10:H15)</f>
        <v>2399068829.3676448</v>
      </c>
      <c r="I16" s="70"/>
    </row>
    <row r="17" spans="1:9">
      <c r="A17" s="60"/>
      <c r="B17" s="58"/>
      <c r="C17" s="58"/>
      <c r="D17" s="58"/>
      <c r="E17" s="58"/>
      <c r="F17" s="58"/>
      <c r="G17" s="58"/>
      <c r="H17" s="58"/>
      <c r="I17" s="59"/>
    </row>
    <row r="18" spans="1:9">
      <c r="A18" s="60" t="s">
        <v>1</v>
      </c>
      <c r="B18" s="58" t="s">
        <v>27</v>
      </c>
      <c r="C18" s="58"/>
      <c r="D18" s="58"/>
      <c r="E18" s="58"/>
      <c r="F18" s="58"/>
      <c r="G18" s="58"/>
      <c r="H18" s="58">
        <f>+H16/(16*12)</f>
        <v>12495150.152956484</v>
      </c>
      <c r="I18" s="59" t="s">
        <v>58</v>
      </c>
    </row>
    <row r="19" spans="1:9">
      <c r="A19" s="60" t="s">
        <v>2</v>
      </c>
      <c r="B19" s="58" t="s">
        <v>30</v>
      </c>
      <c r="C19" s="58"/>
      <c r="D19" s="58"/>
      <c r="E19" s="58"/>
      <c r="F19" s="58"/>
      <c r="G19" s="58"/>
      <c r="H19" s="58">
        <f>+F16</f>
        <v>19</v>
      </c>
      <c r="I19" s="59" t="s">
        <v>4</v>
      </c>
    </row>
    <row r="20" spans="1:9">
      <c r="A20" s="60" t="s">
        <v>3</v>
      </c>
      <c r="B20" s="58" t="s">
        <v>17</v>
      </c>
      <c r="C20" s="58"/>
      <c r="D20" s="58"/>
      <c r="E20" s="58"/>
      <c r="F20" s="58"/>
      <c r="G20" s="58"/>
      <c r="H20" s="21">
        <v>0.1</v>
      </c>
      <c r="I20" s="59" t="s">
        <v>57</v>
      </c>
    </row>
    <row r="21" spans="1:9">
      <c r="A21" s="60"/>
      <c r="B21" s="58"/>
      <c r="C21" s="58"/>
      <c r="D21" s="58"/>
      <c r="E21" s="58"/>
      <c r="F21" s="58"/>
      <c r="G21" s="58"/>
      <c r="H21" s="84"/>
      <c r="I21" s="59"/>
    </row>
    <row r="22" spans="1:9">
      <c r="A22" s="60"/>
      <c r="B22" s="58"/>
      <c r="C22" s="58"/>
      <c r="D22" s="58"/>
      <c r="E22" s="58"/>
      <c r="F22" s="58"/>
      <c r="G22" s="58"/>
      <c r="H22" s="58"/>
      <c r="I22" s="59"/>
    </row>
    <row r="23" spans="1:9" ht="18.75">
      <c r="A23" s="57" t="s">
        <v>18</v>
      </c>
      <c r="B23" s="58"/>
      <c r="C23" s="58"/>
      <c r="D23" s="58"/>
      <c r="E23" s="58"/>
      <c r="F23" s="58"/>
      <c r="G23" s="58"/>
      <c r="H23" s="58"/>
      <c r="I23" s="59"/>
    </row>
    <row r="24" spans="1:9" ht="21" customHeight="1">
      <c r="A24" s="71" t="s">
        <v>8</v>
      </c>
      <c r="B24" s="72" t="s">
        <v>31</v>
      </c>
      <c r="C24" s="58"/>
      <c r="D24" s="58"/>
      <c r="E24" s="58"/>
      <c r="F24" s="58"/>
      <c r="G24" s="58"/>
      <c r="H24" s="58"/>
      <c r="I24" s="59"/>
    </row>
    <row r="25" spans="1:9">
      <c r="A25" s="60">
        <v>1</v>
      </c>
      <c r="B25" s="58" t="s">
        <v>19</v>
      </c>
      <c r="C25" s="58"/>
      <c r="D25" s="58"/>
      <c r="E25" s="58"/>
      <c r="F25" s="58"/>
      <c r="G25" s="58"/>
      <c r="H25" s="58">
        <f>$H$19*12</f>
        <v>228</v>
      </c>
      <c r="I25" s="59" t="s">
        <v>32</v>
      </c>
    </row>
    <row r="26" spans="1:9">
      <c r="A26" s="60">
        <v>2</v>
      </c>
      <c r="B26" s="58" t="s">
        <v>34</v>
      </c>
      <c r="C26" s="58"/>
      <c r="D26" s="58"/>
      <c r="E26" s="58"/>
      <c r="F26" s="58"/>
      <c r="G26" s="58"/>
      <c r="H26" s="73">
        <f>+$H$20/12</f>
        <v>8.3333333333333332E-3</v>
      </c>
      <c r="I26" s="59" t="s">
        <v>58</v>
      </c>
    </row>
    <row r="27" spans="1:9">
      <c r="A27" s="60">
        <v>3</v>
      </c>
      <c r="B27" s="58" t="s">
        <v>55</v>
      </c>
      <c r="C27" s="58"/>
      <c r="D27" s="58"/>
      <c r="E27" s="58"/>
      <c r="F27" s="58"/>
      <c r="G27" s="58"/>
      <c r="H27" s="73">
        <f>(1*$H$26)/((1-(1+$H$26)^-$H$25))</f>
        <v>9.8125891359387048E-3</v>
      </c>
      <c r="I27" s="59"/>
    </row>
    <row r="28" spans="1:9" ht="15.75" thickBot="1">
      <c r="A28" s="60">
        <v>4</v>
      </c>
      <c r="B28" s="58" t="s">
        <v>29</v>
      </c>
      <c r="C28" s="58"/>
      <c r="D28" s="58"/>
      <c r="E28" s="58"/>
      <c r="F28" s="58"/>
      <c r="G28" s="58"/>
      <c r="H28" s="74">
        <f>+H18/H27</f>
        <v>1273379531.1160917</v>
      </c>
      <c r="I28" s="75"/>
    </row>
    <row r="29" spans="1:9" ht="15.75" thickTop="1">
      <c r="A29" s="60"/>
      <c r="B29" s="58"/>
      <c r="C29" s="58"/>
      <c r="D29" s="58"/>
      <c r="E29" s="58"/>
      <c r="F29" s="58"/>
      <c r="G29" s="58"/>
      <c r="H29" s="58"/>
      <c r="I29" s="59"/>
    </row>
    <row r="30" spans="1:9">
      <c r="A30" s="60"/>
      <c r="B30" s="58"/>
      <c r="C30" s="58"/>
      <c r="D30" s="58"/>
      <c r="E30" s="58"/>
      <c r="F30" s="58"/>
      <c r="G30" s="58"/>
      <c r="H30" s="58"/>
      <c r="I30" s="59"/>
    </row>
    <row r="31" spans="1:9">
      <c r="A31" s="71" t="s">
        <v>9</v>
      </c>
      <c r="B31" s="72" t="s">
        <v>33</v>
      </c>
      <c r="C31" s="58"/>
      <c r="D31" s="58"/>
      <c r="E31" s="58"/>
      <c r="F31" s="58"/>
      <c r="G31" s="58"/>
      <c r="H31" s="58"/>
      <c r="I31" s="59"/>
    </row>
    <row r="32" spans="1:9">
      <c r="A32" s="60">
        <v>1</v>
      </c>
      <c r="B32" s="58" t="s">
        <v>19</v>
      </c>
      <c r="C32" s="58"/>
      <c r="D32" s="58"/>
      <c r="E32" s="58"/>
      <c r="F32" s="58"/>
      <c r="G32" s="58"/>
      <c r="H32" s="58">
        <f>+H19</f>
        <v>19</v>
      </c>
      <c r="I32" s="59" t="s">
        <v>68</v>
      </c>
    </row>
    <row r="33" spans="1:9">
      <c r="A33" s="60">
        <v>2</v>
      </c>
      <c r="B33" s="58" t="s">
        <v>34</v>
      </c>
      <c r="C33" s="58"/>
      <c r="D33" s="58"/>
      <c r="E33" s="58"/>
      <c r="F33" s="58"/>
      <c r="G33" s="58"/>
      <c r="H33" s="73">
        <f>+H20</f>
        <v>0.1</v>
      </c>
      <c r="I33" s="59" t="s">
        <v>57</v>
      </c>
    </row>
    <row r="34" spans="1:9" ht="15.75" thickBot="1">
      <c r="A34" s="60">
        <v>4</v>
      </c>
      <c r="B34" s="58" t="s">
        <v>67</v>
      </c>
      <c r="C34" s="58"/>
      <c r="D34" s="58"/>
      <c r="E34" s="58"/>
      <c r="F34" s="58"/>
      <c r="G34" s="58"/>
      <c r="H34" s="74">
        <f>+'Multivel Investment Method'!G8</f>
        <v>53077663.9068086</v>
      </c>
      <c r="I34" s="59" t="s">
        <v>57</v>
      </c>
    </row>
    <row r="35" spans="1:9" ht="15.75" thickTop="1">
      <c r="A35" s="60"/>
      <c r="B35" s="58"/>
      <c r="C35" s="58"/>
      <c r="D35" s="58"/>
      <c r="E35" s="58"/>
      <c r="F35" s="58"/>
      <c r="G35" s="58"/>
      <c r="H35" s="58"/>
      <c r="I35" s="59"/>
    </row>
    <row r="36" spans="1:9">
      <c r="A36" s="76"/>
      <c r="B36" s="77"/>
      <c r="C36" s="77"/>
      <c r="D36" s="77"/>
      <c r="E36" s="77"/>
      <c r="F36" s="77"/>
      <c r="G36" s="77"/>
      <c r="H36" s="77"/>
      <c r="I36" s="78"/>
    </row>
    <row r="37" spans="1:9">
      <c r="A37" s="28"/>
      <c r="B37" s="29"/>
      <c r="C37" s="29"/>
      <c r="D37" s="29"/>
      <c r="E37" s="29"/>
      <c r="F37" s="29"/>
      <c r="G37" s="29"/>
      <c r="H37" s="29"/>
      <c r="I37" s="30"/>
    </row>
    <row r="38" spans="1:9">
      <c r="A38" s="28"/>
      <c r="B38" s="29"/>
      <c r="C38" s="29"/>
      <c r="D38" s="29"/>
      <c r="E38" s="29"/>
      <c r="F38" s="29"/>
      <c r="G38" s="29"/>
      <c r="H38" s="85" t="s">
        <v>53</v>
      </c>
      <c r="I38" s="30"/>
    </row>
    <row r="39" spans="1:9">
      <c r="A39" s="28"/>
      <c r="B39" s="29"/>
      <c r="C39" s="29"/>
      <c r="D39" s="29"/>
      <c r="E39" s="29"/>
      <c r="F39" s="29"/>
      <c r="G39" s="29"/>
      <c r="H39" s="86" t="s">
        <v>52</v>
      </c>
      <c r="I39" s="30"/>
    </row>
    <row r="40" spans="1:9">
      <c r="A40" s="28"/>
      <c r="B40" s="29"/>
      <c r="C40" s="29"/>
      <c r="D40" s="29"/>
      <c r="E40" s="29"/>
      <c r="F40" s="29"/>
      <c r="G40" s="29"/>
      <c r="H40" s="85"/>
      <c r="I40" s="30"/>
    </row>
    <row r="41" spans="1:9">
      <c r="A41" s="28"/>
      <c r="B41" s="29"/>
      <c r="C41" s="29"/>
      <c r="D41" s="29"/>
      <c r="E41" s="29"/>
      <c r="F41" s="29"/>
      <c r="G41" s="29"/>
      <c r="H41" s="87"/>
      <c r="I41" s="30"/>
    </row>
    <row r="42" spans="1:9">
      <c r="A42" s="28"/>
      <c r="B42" s="29"/>
      <c r="C42" s="29"/>
      <c r="D42" s="29"/>
      <c r="E42" s="29"/>
      <c r="F42" s="29"/>
      <c r="G42" s="29"/>
      <c r="H42" s="88" t="s">
        <v>60</v>
      </c>
      <c r="I42" s="30"/>
    </row>
    <row r="43" spans="1:9">
      <c r="A43" s="33"/>
      <c r="B43" s="31"/>
      <c r="C43" s="31"/>
      <c r="D43" s="31"/>
      <c r="E43" s="34"/>
      <c r="F43" s="35"/>
      <c r="G43" s="34"/>
      <c r="H43" s="34"/>
      <c r="I43" s="32"/>
    </row>
    <row r="44" spans="1:9" hidden="1">
      <c r="E44" s="89"/>
      <c r="F44" s="90"/>
      <c r="G44" s="89"/>
      <c r="H44" s="89"/>
    </row>
    <row r="45" spans="1:9" hidden="1">
      <c r="E45" s="89"/>
      <c r="F45" s="90"/>
      <c r="G45" s="89"/>
      <c r="H45" s="89"/>
    </row>
    <row r="46" spans="1:9" hidden="1">
      <c r="E46" s="89"/>
      <c r="F46" s="90"/>
      <c r="G46" s="89"/>
      <c r="H46" s="91"/>
    </row>
    <row r="47" spans="1:9" hidden="1">
      <c r="E47" s="89"/>
      <c r="F47" s="90"/>
      <c r="G47" s="89"/>
      <c r="H47" s="89"/>
    </row>
    <row r="48" spans="1:9" hidden="1">
      <c r="E48" s="89"/>
      <c r="F48" s="92"/>
      <c r="G48" s="89"/>
      <c r="H48" s="89"/>
    </row>
    <row r="49" spans="3:8" hidden="1">
      <c r="E49" s="89"/>
      <c r="F49" s="93"/>
      <c r="G49" s="89"/>
      <c r="H49" s="89"/>
    </row>
    <row r="50" spans="3:8" hidden="1">
      <c r="F50" s="94"/>
      <c r="H50" s="89"/>
    </row>
    <row r="51" spans="3:8" hidden="1">
      <c r="F51" s="94"/>
      <c r="H51" s="89"/>
    </row>
    <row r="52" spans="3:8" hidden="1">
      <c r="F52" s="94"/>
      <c r="H52" s="89"/>
    </row>
    <row r="53" spans="3:8" hidden="1">
      <c r="H53" s="95"/>
    </row>
    <row r="54" spans="3:8" hidden="1"/>
    <row r="55" spans="3:8" hidden="1">
      <c r="F55" s="94"/>
      <c r="H55" s="89"/>
    </row>
    <row r="56" spans="3:8" hidden="1">
      <c r="C56" s="94"/>
      <c r="D56" s="94"/>
      <c r="F56" s="94"/>
      <c r="H56" s="89"/>
    </row>
    <row r="57" spans="3:8" hidden="1">
      <c r="F57" s="94"/>
      <c r="H57" s="89"/>
    </row>
    <row r="58" spans="3:8" hidden="1">
      <c r="F58" s="94"/>
      <c r="H58" s="89"/>
    </row>
    <row r="59" spans="3:8" hidden="1">
      <c r="H59" s="89"/>
    </row>
    <row r="60" spans="3:8" hidden="1"/>
    <row r="61" spans="3:8" hidden="1">
      <c r="H61" s="89"/>
    </row>
    <row r="62" spans="3:8" hidden="1"/>
    <row r="63" spans="3:8" hidden="1"/>
    <row r="64" spans="3:8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</sheetData>
  <sheetProtection password="EF96" sheet="1" objects="1" scenarios="1"/>
  <mergeCells count="1">
    <mergeCell ref="B9:C9"/>
  </mergeCells>
  <hyperlinks>
    <hyperlink ref="A3" r:id="rId1"/>
  </hyperlinks>
  <pageMargins left="0.70866141732283472" right="0.70866141732283472" top="0.74803149606299213" bottom="0.74803149606299213" header="0.31496062992125984" footer="0.31496062992125984"/>
  <pageSetup scale="70" orientation="portrait" r:id="rId2"/>
  <ignoredErrors>
    <ignoredError sqref="H10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B1:J295"/>
  <sheetViews>
    <sheetView topLeftCell="A220" workbookViewId="0">
      <selection activeCell="H295" sqref="H295"/>
    </sheetView>
  </sheetViews>
  <sheetFormatPr defaultColWidth="9.140625" defaultRowHeight="15"/>
  <cols>
    <col min="1" max="2" width="9.140625" style="1"/>
    <col min="3" max="7" width="18.28515625" style="1" customWidth="1"/>
    <col min="8" max="8" width="12.85546875" style="1" bestFit="1" customWidth="1"/>
    <col min="9" max="9" width="14.28515625" style="1" bestFit="1" customWidth="1"/>
    <col min="10" max="10" width="16.85546875" style="1" bestFit="1" customWidth="1"/>
    <col min="11" max="16384" width="9.140625" style="1"/>
  </cols>
  <sheetData>
    <row r="1" spans="2:10" ht="18.75">
      <c r="B1" s="99" t="str">
        <f>+'Kalkulator Dadik'!A1</f>
        <v>SUHA Planner - Financial Consulting</v>
      </c>
    </row>
    <row r="2" spans="2:10">
      <c r="B2" s="24" t="str">
        <f>+'Kalkulator Dadik'!A2</f>
        <v>Perencana Keuangan &amp; Konsultan Manajemen</v>
      </c>
      <c r="F2" s="5" t="s">
        <v>6</v>
      </c>
      <c r="G2" s="6">
        <f>+'Kalkulator Dadik'!H20/12</f>
        <v>8.3333333333333332E-3</v>
      </c>
      <c r="J2" s="36"/>
    </row>
    <row r="3" spans="2:10">
      <c r="B3" s="22" t="s">
        <v>63</v>
      </c>
      <c r="F3" s="5" t="s">
        <v>7</v>
      </c>
      <c r="G3" s="7">
        <f>+'Kalkulator Dadik'!F16*12</f>
        <v>228</v>
      </c>
      <c r="H3" s="16"/>
      <c r="J3" s="4"/>
    </row>
    <row r="4" spans="2:10">
      <c r="F4" s="5" t="s">
        <v>5</v>
      </c>
      <c r="G4" s="7">
        <f>+'Kalkulator Dadik'!H28</f>
        <v>1273379531.1160917</v>
      </c>
      <c r="J4" s="4"/>
    </row>
    <row r="6" spans="2:10" ht="18">
      <c r="B6" s="8" t="s">
        <v>59</v>
      </c>
      <c r="C6" s="9"/>
      <c r="D6" s="9"/>
      <c r="E6" s="9"/>
      <c r="F6" s="9"/>
      <c r="G6" s="9"/>
    </row>
    <row r="7" spans="2:10">
      <c r="G7" s="10"/>
      <c r="H7" s="11"/>
      <c r="I7" s="38"/>
      <c r="J7" s="37"/>
    </row>
    <row r="8" spans="2:10" ht="34.5" customHeight="1">
      <c r="B8" s="2" t="s">
        <v>11</v>
      </c>
      <c r="C8" s="2" t="s">
        <v>22</v>
      </c>
      <c r="D8" s="2" t="s">
        <v>23</v>
      </c>
      <c r="E8" s="2" t="s">
        <v>24</v>
      </c>
      <c r="F8" s="2" t="s">
        <v>25</v>
      </c>
      <c r="G8" s="2" t="s">
        <v>26</v>
      </c>
      <c r="J8" s="15"/>
    </row>
    <row r="9" spans="2:10">
      <c r="B9" s="12"/>
      <c r="C9" s="17"/>
      <c r="D9" s="17"/>
      <c r="E9" s="17"/>
      <c r="F9" s="17"/>
      <c r="G9" s="17">
        <f>+G4</f>
        <v>1273379531.1160917</v>
      </c>
    </row>
    <row r="10" spans="2:10">
      <c r="B10" s="12">
        <v>1</v>
      </c>
      <c r="C10" s="18">
        <f t="shared" ref="C10:C22" si="0">+G9</f>
        <v>1273379531.1160917</v>
      </c>
      <c r="D10" s="18">
        <f t="shared" ref="D10:D73" si="1">-PMT($G$2,$G$3,$G$4)</f>
        <v>12495150.152956484</v>
      </c>
      <c r="E10" s="18">
        <f>+D10-F10</f>
        <v>1883654.0603223871</v>
      </c>
      <c r="F10" s="18">
        <f t="shared" ref="F10:F73" si="2">+C10*$G$2</f>
        <v>10611496.092634097</v>
      </c>
      <c r="G10" s="18">
        <f>+C10-E10</f>
        <v>1271495877.0557694</v>
      </c>
    </row>
    <row r="11" spans="2:10">
      <c r="B11" s="12">
        <f>+B10+1</f>
        <v>2</v>
      </c>
      <c r="C11" s="18">
        <f t="shared" si="0"/>
        <v>1271495877.0557694</v>
      </c>
      <c r="D11" s="18">
        <f t="shared" si="1"/>
        <v>12495150.152956484</v>
      </c>
      <c r="E11" s="18">
        <f t="shared" ref="E11:E73" si="3">+D11-F11</f>
        <v>1899351.1774917394</v>
      </c>
      <c r="F11" s="18">
        <f t="shared" si="2"/>
        <v>10595798.975464744</v>
      </c>
      <c r="G11" s="18">
        <f>+C11-E11</f>
        <v>1269596525.8782778</v>
      </c>
    </row>
    <row r="12" spans="2:10">
      <c r="B12" s="12">
        <f t="shared" ref="B12:B75" si="4">+B11+1</f>
        <v>3</v>
      </c>
      <c r="C12" s="18">
        <f t="shared" si="0"/>
        <v>1269596525.8782778</v>
      </c>
      <c r="D12" s="18">
        <f t="shared" si="1"/>
        <v>12495150.152956484</v>
      </c>
      <c r="E12" s="18">
        <f t="shared" si="3"/>
        <v>1915179.103970835</v>
      </c>
      <c r="F12" s="18">
        <f t="shared" si="2"/>
        <v>10579971.048985649</v>
      </c>
      <c r="G12" s="18">
        <f t="shared" ref="G12:G72" si="5">+C12-E12</f>
        <v>1267681346.774307</v>
      </c>
    </row>
    <row r="13" spans="2:10">
      <c r="B13" s="12">
        <f t="shared" si="4"/>
        <v>4</v>
      </c>
      <c r="C13" s="18">
        <f t="shared" si="0"/>
        <v>1267681346.774307</v>
      </c>
      <c r="D13" s="18">
        <f t="shared" si="1"/>
        <v>12495150.152956484</v>
      </c>
      <c r="E13" s="18">
        <f t="shared" si="3"/>
        <v>1931138.9298372585</v>
      </c>
      <c r="F13" s="18">
        <f t="shared" si="2"/>
        <v>10564011.223119225</v>
      </c>
      <c r="G13" s="18">
        <f t="shared" si="5"/>
        <v>1265750207.8444698</v>
      </c>
    </row>
    <row r="14" spans="2:10">
      <c r="B14" s="12">
        <f t="shared" si="4"/>
        <v>5</v>
      </c>
      <c r="C14" s="18">
        <f t="shared" si="0"/>
        <v>1265750207.8444698</v>
      </c>
      <c r="D14" s="18">
        <f t="shared" si="1"/>
        <v>12495150.152956484</v>
      </c>
      <c r="E14" s="18">
        <f t="shared" si="3"/>
        <v>1947231.7542525697</v>
      </c>
      <c r="F14" s="18">
        <f t="shared" si="2"/>
        <v>10547918.398703914</v>
      </c>
      <c r="G14" s="18">
        <f t="shared" si="5"/>
        <v>1263802976.0902171</v>
      </c>
    </row>
    <row r="15" spans="2:10">
      <c r="B15" s="12">
        <f t="shared" si="4"/>
        <v>6</v>
      </c>
      <c r="C15" s="18">
        <f t="shared" si="0"/>
        <v>1263802976.0902171</v>
      </c>
      <c r="D15" s="18">
        <f t="shared" si="1"/>
        <v>12495150.152956484</v>
      </c>
      <c r="E15" s="18">
        <f t="shared" si="3"/>
        <v>1963458.6855380088</v>
      </c>
      <c r="F15" s="18">
        <f t="shared" si="2"/>
        <v>10531691.467418475</v>
      </c>
      <c r="G15" s="18">
        <f t="shared" si="5"/>
        <v>1261839517.4046791</v>
      </c>
    </row>
    <row r="16" spans="2:10">
      <c r="B16" s="12">
        <f t="shared" si="4"/>
        <v>7</v>
      </c>
      <c r="C16" s="18">
        <f t="shared" si="0"/>
        <v>1261839517.4046791</v>
      </c>
      <c r="D16" s="18">
        <f t="shared" si="1"/>
        <v>12495150.152956484</v>
      </c>
      <c r="E16" s="18">
        <f t="shared" si="3"/>
        <v>1979820.8412508257</v>
      </c>
      <c r="F16" s="18">
        <f t="shared" si="2"/>
        <v>10515329.311705658</v>
      </c>
      <c r="G16" s="18">
        <f t="shared" si="5"/>
        <v>1259859696.5634282</v>
      </c>
    </row>
    <row r="17" spans="2:7">
      <c r="B17" s="12">
        <f t="shared" si="4"/>
        <v>8</v>
      </c>
      <c r="C17" s="18">
        <f t="shared" si="0"/>
        <v>1259859696.5634282</v>
      </c>
      <c r="D17" s="18">
        <f t="shared" si="1"/>
        <v>12495150.152956484</v>
      </c>
      <c r="E17" s="18">
        <f t="shared" si="3"/>
        <v>1996319.3482612502</v>
      </c>
      <c r="F17" s="18">
        <f t="shared" si="2"/>
        <v>10498830.804695234</v>
      </c>
      <c r="G17" s="18">
        <f t="shared" si="5"/>
        <v>1257863377.2151668</v>
      </c>
    </row>
    <row r="18" spans="2:7">
      <c r="B18" s="12">
        <f t="shared" si="4"/>
        <v>9</v>
      </c>
      <c r="C18" s="18">
        <f t="shared" si="0"/>
        <v>1257863377.2151668</v>
      </c>
      <c r="D18" s="18">
        <f t="shared" si="1"/>
        <v>12495150.152956484</v>
      </c>
      <c r="E18" s="18">
        <f t="shared" si="3"/>
        <v>2012955.3428300936</v>
      </c>
      <c r="F18" s="18">
        <f t="shared" si="2"/>
        <v>10482194.81012639</v>
      </c>
      <c r="G18" s="18">
        <f t="shared" si="5"/>
        <v>1255850421.8723366</v>
      </c>
    </row>
    <row r="19" spans="2:7">
      <c r="B19" s="12">
        <f t="shared" si="4"/>
        <v>10</v>
      </c>
      <c r="C19" s="18">
        <f t="shared" si="0"/>
        <v>1255850421.8723366</v>
      </c>
      <c r="D19" s="18">
        <f t="shared" si="1"/>
        <v>12495150.152956484</v>
      </c>
      <c r="E19" s="18">
        <f t="shared" si="3"/>
        <v>2029729.9706870113</v>
      </c>
      <c r="F19" s="18">
        <f t="shared" si="2"/>
        <v>10465420.182269473</v>
      </c>
      <c r="G19" s="18">
        <f t="shared" si="5"/>
        <v>1253820691.9016497</v>
      </c>
    </row>
    <row r="20" spans="2:7">
      <c r="B20" s="12">
        <f t="shared" si="4"/>
        <v>11</v>
      </c>
      <c r="C20" s="18">
        <f t="shared" si="0"/>
        <v>1253820691.9016497</v>
      </c>
      <c r="D20" s="18">
        <f t="shared" si="1"/>
        <v>12495150.152956484</v>
      </c>
      <c r="E20" s="18">
        <f t="shared" si="3"/>
        <v>2046644.3871094026</v>
      </c>
      <c r="F20" s="18">
        <f t="shared" si="2"/>
        <v>10448505.765847081</v>
      </c>
      <c r="G20" s="18">
        <f t="shared" si="5"/>
        <v>1251774047.5145402</v>
      </c>
    </row>
    <row r="21" spans="2:7">
      <c r="B21" s="12">
        <f t="shared" si="4"/>
        <v>12</v>
      </c>
      <c r="C21" s="18">
        <f t="shared" si="0"/>
        <v>1251774047.5145402</v>
      </c>
      <c r="D21" s="18">
        <f t="shared" si="1"/>
        <v>12495150.152956484</v>
      </c>
      <c r="E21" s="18">
        <f t="shared" si="3"/>
        <v>2063699.757001983</v>
      </c>
      <c r="F21" s="18">
        <f t="shared" si="2"/>
        <v>10431450.395954501</v>
      </c>
      <c r="G21" s="18">
        <f t="shared" si="5"/>
        <v>1249710347.7575383</v>
      </c>
    </row>
    <row r="22" spans="2:7">
      <c r="B22" s="12">
        <f t="shared" si="4"/>
        <v>13</v>
      </c>
      <c r="C22" s="18">
        <f t="shared" si="0"/>
        <v>1249710347.7575383</v>
      </c>
      <c r="D22" s="18">
        <f t="shared" si="1"/>
        <v>12495150.152956484</v>
      </c>
      <c r="E22" s="18">
        <f t="shared" si="3"/>
        <v>2080897.2549769972</v>
      </c>
      <c r="F22" s="18">
        <f t="shared" si="2"/>
        <v>10414252.897979487</v>
      </c>
      <c r="G22" s="18">
        <f t="shared" si="5"/>
        <v>1247629450.5025613</v>
      </c>
    </row>
    <row r="23" spans="2:7">
      <c r="B23" s="12">
        <f t="shared" si="4"/>
        <v>14</v>
      </c>
      <c r="C23" s="18">
        <f t="shared" ref="C23:C73" si="6">+G22</f>
        <v>1247629450.5025613</v>
      </c>
      <c r="D23" s="18">
        <f t="shared" si="1"/>
        <v>12495150.152956484</v>
      </c>
      <c r="E23" s="18">
        <f t="shared" si="3"/>
        <v>2098238.0654351395</v>
      </c>
      <c r="F23" s="18">
        <f t="shared" si="2"/>
        <v>10396912.087521344</v>
      </c>
      <c r="G23" s="18">
        <f t="shared" si="5"/>
        <v>1245531212.4371262</v>
      </c>
    </row>
    <row r="24" spans="2:7">
      <c r="B24" s="12">
        <f t="shared" si="4"/>
        <v>15</v>
      </c>
      <c r="C24" s="18">
        <f t="shared" ref="C24:C30" si="7">+G23</f>
        <v>1245531212.4371262</v>
      </c>
      <c r="D24" s="18">
        <f t="shared" si="1"/>
        <v>12495150.152956484</v>
      </c>
      <c r="E24" s="18">
        <f t="shared" si="3"/>
        <v>2115723.382647099</v>
      </c>
      <c r="F24" s="18">
        <f t="shared" si="2"/>
        <v>10379426.770309385</v>
      </c>
      <c r="G24" s="18">
        <f t="shared" si="5"/>
        <v>1243415489.0544791</v>
      </c>
    </row>
    <row r="25" spans="2:7">
      <c r="B25" s="12">
        <f t="shared" si="4"/>
        <v>16</v>
      </c>
      <c r="C25" s="18">
        <f t="shared" si="7"/>
        <v>1243415489.0544791</v>
      </c>
      <c r="D25" s="18">
        <f t="shared" si="1"/>
        <v>12495150.152956484</v>
      </c>
      <c r="E25" s="18">
        <f t="shared" si="3"/>
        <v>2133354.4108358249</v>
      </c>
      <c r="F25" s="18">
        <f t="shared" si="2"/>
        <v>10361795.742120659</v>
      </c>
      <c r="G25" s="18">
        <f t="shared" si="5"/>
        <v>1241282134.6436434</v>
      </c>
    </row>
    <row r="26" spans="2:7">
      <c r="B26" s="12">
        <f t="shared" si="4"/>
        <v>17</v>
      </c>
      <c r="C26" s="18">
        <f t="shared" si="7"/>
        <v>1241282134.6436434</v>
      </c>
      <c r="D26" s="18">
        <f t="shared" si="1"/>
        <v>12495150.152956484</v>
      </c>
      <c r="E26" s="18">
        <f t="shared" si="3"/>
        <v>2151132.3642594554</v>
      </c>
      <c r="F26" s="18">
        <f t="shared" si="2"/>
        <v>10344017.788697029</v>
      </c>
      <c r="G26" s="18">
        <f t="shared" si="5"/>
        <v>1239131002.2793839</v>
      </c>
    </row>
    <row r="27" spans="2:7">
      <c r="B27" s="12">
        <f t="shared" si="4"/>
        <v>18</v>
      </c>
      <c r="C27" s="18">
        <f t="shared" si="7"/>
        <v>1239131002.2793839</v>
      </c>
      <c r="D27" s="18">
        <f t="shared" si="1"/>
        <v>12495150.152956484</v>
      </c>
      <c r="E27" s="18">
        <f t="shared" si="3"/>
        <v>2169058.4672949519</v>
      </c>
      <c r="F27" s="18">
        <f t="shared" si="2"/>
        <v>10326091.685661532</v>
      </c>
      <c r="G27" s="18">
        <f t="shared" si="5"/>
        <v>1236961943.812089</v>
      </c>
    </row>
    <row r="28" spans="2:7">
      <c r="B28" s="12">
        <f t="shared" si="4"/>
        <v>19</v>
      </c>
      <c r="C28" s="18">
        <f t="shared" si="7"/>
        <v>1236961943.812089</v>
      </c>
      <c r="D28" s="18">
        <f t="shared" si="1"/>
        <v>12495150.152956484</v>
      </c>
      <c r="E28" s="18">
        <f t="shared" si="3"/>
        <v>2187133.9545224085</v>
      </c>
      <c r="F28" s="18">
        <f t="shared" si="2"/>
        <v>10308016.198434075</v>
      </c>
      <c r="G28" s="18">
        <f t="shared" si="5"/>
        <v>1234774809.8575666</v>
      </c>
    </row>
    <row r="29" spans="2:7">
      <c r="B29" s="12">
        <f t="shared" si="4"/>
        <v>20</v>
      </c>
      <c r="C29" s="18">
        <f t="shared" si="7"/>
        <v>1234774809.8575666</v>
      </c>
      <c r="D29" s="18">
        <f t="shared" si="1"/>
        <v>12495150.152956484</v>
      </c>
      <c r="E29" s="18">
        <f t="shared" si="3"/>
        <v>2205360.0708100963</v>
      </c>
      <c r="F29" s="18">
        <f t="shared" si="2"/>
        <v>10289790.082146388</v>
      </c>
      <c r="G29" s="18">
        <f t="shared" si="5"/>
        <v>1232569449.7867565</v>
      </c>
    </row>
    <row r="30" spans="2:7">
      <c r="B30" s="12">
        <f t="shared" si="4"/>
        <v>21</v>
      </c>
      <c r="C30" s="18">
        <f t="shared" si="7"/>
        <v>1232569449.7867565</v>
      </c>
      <c r="D30" s="18">
        <f t="shared" si="1"/>
        <v>12495150.152956484</v>
      </c>
      <c r="E30" s="18">
        <f t="shared" si="3"/>
        <v>2223738.0714001805</v>
      </c>
      <c r="F30" s="18">
        <f t="shared" si="2"/>
        <v>10271412.081556303</v>
      </c>
      <c r="G30" s="18">
        <f t="shared" si="5"/>
        <v>1230345711.7153563</v>
      </c>
    </row>
    <row r="31" spans="2:7">
      <c r="B31" s="12">
        <f t="shared" si="4"/>
        <v>22</v>
      </c>
      <c r="C31" s="18">
        <f t="shared" si="6"/>
        <v>1230345711.7153563</v>
      </c>
      <c r="D31" s="18">
        <f t="shared" si="1"/>
        <v>12495150.152956484</v>
      </c>
      <c r="E31" s="18">
        <f t="shared" si="3"/>
        <v>2242269.2219951805</v>
      </c>
      <c r="F31" s="18">
        <f t="shared" si="2"/>
        <v>10252880.930961303</v>
      </c>
      <c r="G31" s="18">
        <f t="shared" si="5"/>
        <v>1228103442.4933612</v>
      </c>
    </row>
    <row r="32" spans="2:7">
      <c r="B32" s="12">
        <f t="shared" si="4"/>
        <v>23</v>
      </c>
      <c r="C32" s="18">
        <f t="shared" si="6"/>
        <v>1228103442.4933612</v>
      </c>
      <c r="D32" s="18">
        <f t="shared" si="1"/>
        <v>12495150.152956484</v>
      </c>
      <c r="E32" s="18">
        <f t="shared" si="3"/>
        <v>2260954.7988451403</v>
      </c>
      <c r="F32" s="18">
        <f t="shared" si="2"/>
        <v>10234195.354111344</v>
      </c>
      <c r="G32" s="18">
        <f t="shared" si="5"/>
        <v>1225842487.6945162</v>
      </c>
    </row>
    <row r="33" spans="2:7">
      <c r="B33" s="12">
        <f t="shared" si="4"/>
        <v>24</v>
      </c>
      <c r="C33" s="18">
        <f t="shared" si="6"/>
        <v>1225842487.6945162</v>
      </c>
      <c r="D33" s="18">
        <f t="shared" si="1"/>
        <v>12495150.152956484</v>
      </c>
      <c r="E33" s="18">
        <f t="shared" si="3"/>
        <v>2279796.0888355151</v>
      </c>
      <c r="F33" s="18">
        <f t="shared" si="2"/>
        <v>10215354.064120969</v>
      </c>
      <c r="G33" s="18">
        <f t="shared" si="5"/>
        <v>1223562691.6056807</v>
      </c>
    </row>
    <row r="34" spans="2:7">
      <c r="B34" s="12">
        <f t="shared" si="4"/>
        <v>25</v>
      </c>
      <c r="C34" s="18">
        <f t="shared" si="6"/>
        <v>1223562691.6056807</v>
      </c>
      <c r="D34" s="18">
        <f t="shared" si="1"/>
        <v>12495150.152956484</v>
      </c>
      <c r="E34" s="18">
        <f t="shared" si="3"/>
        <v>2298794.3895758111</v>
      </c>
      <c r="F34" s="18">
        <f t="shared" si="2"/>
        <v>10196355.763380673</v>
      </c>
      <c r="G34" s="18">
        <f t="shared" si="5"/>
        <v>1221263897.216105</v>
      </c>
    </row>
    <row r="35" spans="2:7">
      <c r="B35" s="12">
        <f t="shared" si="4"/>
        <v>26</v>
      </c>
      <c r="C35" s="18">
        <f t="shared" si="6"/>
        <v>1221263897.216105</v>
      </c>
      <c r="D35" s="18">
        <f t="shared" si="1"/>
        <v>12495150.152956484</v>
      </c>
      <c r="E35" s="18">
        <f t="shared" si="3"/>
        <v>2317951.0094889421</v>
      </c>
      <c r="F35" s="18">
        <f t="shared" si="2"/>
        <v>10177199.143467542</v>
      </c>
      <c r="G35" s="18">
        <f t="shared" si="5"/>
        <v>1218945946.2066159</v>
      </c>
    </row>
    <row r="36" spans="2:7">
      <c r="B36" s="12">
        <f t="shared" si="4"/>
        <v>27</v>
      </c>
      <c r="C36" s="18">
        <f t="shared" si="6"/>
        <v>1218945946.2066159</v>
      </c>
      <c r="D36" s="18">
        <f t="shared" si="1"/>
        <v>12495150.152956484</v>
      </c>
      <c r="E36" s="18">
        <f t="shared" si="3"/>
        <v>2337267.2679013517</v>
      </c>
      <c r="F36" s="18">
        <f t="shared" si="2"/>
        <v>10157882.885055132</v>
      </c>
      <c r="G36" s="18">
        <f t="shared" si="5"/>
        <v>1216608678.9387145</v>
      </c>
    </row>
    <row r="37" spans="2:7">
      <c r="B37" s="12">
        <f t="shared" si="4"/>
        <v>28</v>
      </c>
      <c r="C37" s="18">
        <f t="shared" si="6"/>
        <v>1216608678.9387145</v>
      </c>
      <c r="D37" s="18">
        <f t="shared" si="1"/>
        <v>12495150.152956484</v>
      </c>
      <c r="E37" s="18">
        <f t="shared" si="3"/>
        <v>2356744.4951338638</v>
      </c>
      <c r="F37" s="18">
        <f t="shared" si="2"/>
        <v>10138405.65782262</v>
      </c>
      <c r="G37" s="18">
        <f t="shared" si="5"/>
        <v>1214251934.4435806</v>
      </c>
    </row>
    <row r="38" spans="2:7">
      <c r="B38" s="12">
        <f t="shared" si="4"/>
        <v>29</v>
      </c>
      <c r="C38" s="18">
        <f t="shared" si="6"/>
        <v>1214251934.4435806</v>
      </c>
      <c r="D38" s="18">
        <f t="shared" si="1"/>
        <v>12495150.152956484</v>
      </c>
      <c r="E38" s="18">
        <f t="shared" si="3"/>
        <v>2376384.0325933117</v>
      </c>
      <c r="F38" s="18">
        <f t="shared" si="2"/>
        <v>10118766.120363172</v>
      </c>
      <c r="G38" s="18">
        <f t="shared" si="5"/>
        <v>1211875550.4109874</v>
      </c>
    </row>
    <row r="39" spans="2:7">
      <c r="B39" s="12">
        <f t="shared" si="4"/>
        <v>30</v>
      </c>
      <c r="C39" s="18">
        <f t="shared" si="6"/>
        <v>1211875550.4109874</v>
      </c>
      <c r="D39" s="18">
        <f t="shared" si="1"/>
        <v>12495150.152956484</v>
      </c>
      <c r="E39" s="18">
        <f t="shared" si="3"/>
        <v>2396187.2328649219</v>
      </c>
      <c r="F39" s="18">
        <f t="shared" si="2"/>
        <v>10098962.920091562</v>
      </c>
      <c r="G39" s="18">
        <f t="shared" si="5"/>
        <v>1209479363.1781225</v>
      </c>
    </row>
    <row r="40" spans="2:7">
      <c r="B40" s="12">
        <f t="shared" si="4"/>
        <v>31</v>
      </c>
      <c r="C40" s="18">
        <f t="shared" si="6"/>
        <v>1209479363.1781225</v>
      </c>
      <c r="D40" s="18">
        <f t="shared" si="1"/>
        <v>12495150.152956484</v>
      </c>
      <c r="E40" s="18">
        <f t="shared" si="3"/>
        <v>2416155.4598054625</v>
      </c>
      <c r="F40" s="18">
        <f t="shared" si="2"/>
        <v>10078994.693151021</v>
      </c>
      <c r="G40" s="18">
        <f t="shared" si="5"/>
        <v>1207063207.718317</v>
      </c>
    </row>
    <row r="41" spans="2:7">
      <c r="B41" s="12">
        <f t="shared" si="4"/>
        <v>32</v>
      </c>
      <c r="C41" s="18">
        <f t="shared" si="6"/>
        <v>1207063207.718317</v>
      </c>
      <c r="D41" s="18">
        <f t="shared" si="1"/>
        <v>12495150.152956484</v>
      </c>
      <c r="E41" s="18">
        <f t="shared" si="3"/>
        <v>2436290.088637175</v>
      </c>
      <c r="F41" s="18">
        <f t="shared" si="2"/>
        <v>10058860.064319309</v>
      </c>
      <c r="G41" s="18">
        <f t="shared" si="5"/>
        <v>1204626917.6296799</v>
      </c>
    </row>
    <row r="42" spans="2:7">
      <c r="B42" s="12">
        <f t="shared" si="4"/>
        <v>33</v>
      </c>
      <c r="C42" s="18">
        <f t="shared" si="6"/>
        <v>1204626917.6296799</v>
      </c>
      <c r="D42" s="18">
        <f t="shared" si="1"/>
        <v>12495150.152956484</v>
      </c>
      <c r="E42" s="18">
        <f t="shared" si="3"/>
        <v>2456592.5060424842</v>
      </c>
      <c r="F42" s="18">
        <f t="shared" si="2"/>
        <v>10038557.646914</v>
      </c>
      <c r="G42" s="18">
        <f t="shared" si="5"/>
        <v>1202170325.1236374</v>
      </c>
    </row>
    <row r="43" spans="2:7">
      <c r="B43" s="12">
        <f t="shared" si="4"/>
        <v>34</v>
      </c>
      <c r="C43" s="18">
        <f t="shared" si="6"/>
        <v>1202170325.1236374</v>
      </c>
      <c r="D43" s="18">
        <f t="shared" si="1"/>
        <v>12495150.152956484</v>
      </c>
      <c r="E43" s="18">
        <f t="shared" si="3"/>
        <v>2477064.110259505</v>
      </c>
      <c r="F43" s="18">
        <f t="shared" si="2"/>
        <v>10018086.042696979</v>
      </c>
      <c r="G43" s="18">
        <f t="shared" si="5"/>
        <v>1199693261.0133779</v>
      </c>
    </row>
    <row r="44" spans="2:7">
      <c r="B44" s="12">
        <f t="shared" si="4"/>
        <v>35</v>
      </c>
      <c r="C44" s="18">
        <f t="shared" si="6"/>
        <v>1199693261.0133779</v>
      </c>
      <c r="D44" s="18">
        <f t="shared" si="1"/>
        <v>12495150.152956484</v>
      </c>
      <c r="E44" s="18">
        <f t="shared" si="3"/>
        <v>2497706.3111783341</v>
      </c>
      <c r="F44" s="18">
        <f t="shared" si="2"/>
        <v>9997443.8417781498</v>
      </c>
      <c r="G44" s="18">
        <f t="shared" si="5"/>
        <v>1197195554.7021995</v>
      </c>
    </row>
    <row r="45" spans="2:7">
      <c r="B45" s="12">
        <f t="shared" si="4"/>
        <v>36</v>
      </c>
      <c r="C45" s="18">
        <f t="shared" si="6"/>
        <v>1197195554.7021995</v>
      </c>
      <c r="D45" s="18">
        <f t="shared" si="1"/>
        <v>12495150.152956484</v>
      </c>
      <c r="E45" s="18">
        <f t="shared" si="3"/>
        <v>2518520.5304381549</v>
      </c>
      <c r="F45" s="18">
        <f t="shared" si="2"/>
        <v>9976629.6225183289</v>
      </c>
      <c r="G45" s="18">
        <f t="shared" si="5"/>
        <v>1194677034.1717613</v>
      </c>
    </row>
    <row r="46" spans="2:7">
      <c r="B46" s="12">
        <f t="shared" si="4"/>
        <v>37</v>
      </c>
      <c r="C46" s="18">
        <f t="shared" si="6"/>
        <v>1194677034.1717613</v>
      </c>
      <c r="D46" s="18">
        <f t="shared" si="1"/>
        <v>12495150.152956484</v>
      </c>
      <c r="E46" s="18">
        <f t="shared" si="3"/>
        <v>2539508.2015251406</v>
      </c>
      <c r="F46" s="18">
        <f t="shared" si="2"/>
        <v>9955641.9514313433</v>
      </c>
      <c r="G46" s="18">
        <f t="shared" si="5"/>
        <v>1192137525.9702361</v>
      </c>
    </row>
    <row r="47" spans="2:7">
      <c r="B47" s="12">
        <f t="shared" si="4"/>
        <v>38</v>
      </c>
      <c r="C47" s="18">
        <f t="shared" si="6"/>
        <v>1192137525.9702361</v>
      </c>
      <c r="D47" s="18">
        <f t="shared" si="1"/>
        <v>12495150.152956484</v>
      </c>
      <c r="E47" s="18">
        <f t="shared" si="3"/>
        <v>2560670.7698711827</v>
      </c>
      <c r="F47" s="18">
        <f t="shared" si="2"/>
        <v>9934479.3830853011</v>
      </c>
      <c r="G47" s="18">
        <f t="shared" si="5"/>
        <v>1189576855.2003648</v>
      </c>
    </row>
    <row r="48" spans="2:7">
      <c r="B48" s="12">
        <f t="shared" si="4"/>
        <v>39</v>
      </c>
      <c r="C48" s="18">
        <f t="shared" si="6"/>
        <v>1189576855.2003648</v>
      </c>
      <c r="D48" s="18">
        <f t="shared" si="1"/>
        <v>12495150.152956484</v>
      </c>
      <c r="E48" s="18">
        <f t="shared" si="3"/>
        <v>2582009.6929534432</v>
      </c>
      <c r="F48" s="18">
        <f t="shared" si="2"/>
        <v>9913140.4600030407</v>
      </c>
      <c r="G48" s="18">
        <f t="shared" si="5"/>
        <v>1186994845.5074115</v>
      </c>
    </row>
    <row r="49" spans="2:7">
      <c r="B49" s="12">
        <f t="shared" si="4"/>
        <v>40</v>
      </c>
      <c r="C49" s="18">
        <f t="shared" si="6"/>
        <v>1186994845.5074115</v>
      </c>
      <c r="D49" s="18">
        <f t="shared" si="1"/>
        <v>12495150.152956484</v>
      </c>
      <c r="E49" s="18">
        <f t="shared" si="3"/>
        <v>2603526.4403947219</v>
      </c>
      <c r="F49" s="18">
        <f t="shared" si="2"/>
        <v>9891623.712561762</v>
      </c>
      <c r="G49" s="18">
        <f t="shared" si="5"/>
        <v>1184391319.0670168</v>
      </c>
    </row>
    <row r="50" spans="2:7">
      <c r="B50" s="12">
        <f t="shared" si="4"/>
        <v>41</v>
      </c>
      <c r="C50" s="18">
        <f t="shared" si="6"/>
        <v>1184391319.0670168</v>
      </c>
      <c r="D50" s="18">
        <f t="shared" si="1"/>
        <v>12495150.152956484</v>
      </c>
      <c r="E50" s="18">
        <f t="shared" si="3"/>
        <v>2625222.4940646775</v>
      </c>
      <c r="F50" s="18">
        <f t="shared" si="2"/>
        <v>9869927.6588918064</v>
      </c>
      <c r="G50" s="18">
        <f t="shared" si="5"/>
        <v>1181766096.5729523</v>
      </c>
    </row>
    <row r="51" spans="2:7">
      <c r="B51" s="12">
        <f t="shared" si="4"/>
        <v>42</v>
      </c>
      <c r="C51" s="18">
        <f t="shared" si="6"/>
        <v>1181766096.5729523</v>
      </c>
      <c r="D51" s="18">
        <f t="shared" si="1"/>
        <v>12495150.152956484</v>
      </c>
      <c r="E51" s="18">
        <f t="shared" si="3"/>
        <v>2647099.348181881</v>
      </c>
      <c r="F51" s="18">
        <f t="shared" si="2"/>
        <v>9848050.8047746029</v>
      </c>
      <c r="G51" s="18">
        <f t="shared" si="5"/>
        <v>1179118997.2247703</v>
      </c>
    </row>
    <row r="52" spans="2:7">
      <c r="B52" s="12">
        <f t="shared" si="4"/>
        <v>43</v>
      </c>
      <c r="C52" s="18">
        <f t="shared" si="6"/>
        <v>1179118997.2247703</v>
      </c>
      <c r="D52" s="18">
        <f t="shared" si="1"/>
        <v>12495150.152956484</v>
      </c>
      <c r="E52" s="18">
        <f t="shared" si="3"/>
        <v>2669158.5094167311</v>
      </c>
      <c r="F52" s="18">
        <f t="shared" si="2"/>
        <v>9825991.6435397528</v>
      </c>
      <c r="G52" s="18">
        <f t="shared" si="5"/>
        <v>1176449838.7153535</v>
      </c>
    </row>
    <row r="53" spans="2:7">
      <c r="B53" s="12">
        <f t="shared" si="4"/>
        <v>44</v>
      </c>
      <c r="C53" s="18">
        <f t="shared" si="6"/>
        <v>1176449838.7153535</v>
      </c>
      <c r="D53" s="18">
        <f t="shared" si="1"/>
        <v>12495150.152956484</v>
      </c>
      <c r="E53" s="18">
        <f t="shared" si="3"/>
        <v>2691401.4969952051</v>
      </c>
      <c r="F53" s="18">
        <f t="shared" si="2"/>
        <v>9803748.6559612788</v>
      </c>
      <c r="G53" s="18">
        <f t="shared" si="5"/>
        <v>1173758437.2183583</v>
      </c>
    </row>
    <row r="54" spans="2:7">
      <c r="B54" s="12">
        <f t="shared" si="4"/>
        <v>45</v>
      </c>
      <c r="C54" s="18">
        <f t="shared" si="6"/>
        <v>1173758437.2183583</v>
      </c>
      <c r="D54" s="18">
        <f t="shared" si="1"/>
        <v>12495150.152956484</v>
      </c>
      <c r="E54" s="18">
        <f t="shared" si="3"/>
        <v>2713829.8428034987</v>
      </c>
      <c r="F54" s="18">
        <f t="shared" si="2"/>
        <v>9781320.3101529852</v>
      </c>
      <c r="G54" s="18">
        <f t="shared" si="5"/>
        <v>1171044607.3755548</v>
      </c>
    </row>
    <row r="55" spans="2:7">
      <c r="B55" s="12">
        <f t="shared" si="4"/>
        <v>46</v>
      </c>
      <c r="C55" s="18">
        <f t="shared" si="6"/>
        <v>1171044607.3755548</v>
      </c>
      <c r="D55" s="18">
        <f t="shared" si="1"/>
        <v>12495150.152956484</v>
      </c>
      <c r="E55" s="18">
        <f t="shared" si="3"/>
        <v>2736445.0914935265</v>
      </c>
      <c r="F55" s="18">
        <f t="shared" si="2"/>
        <v>9758705.0614629574</v>
      </c>
      <c r="G55" s="18">
        <f t="shared" si="5"/>
        <v>1168308162.2840612</v>
      </c>
    </row>
    <row r="56" spans="2:7">
      <c r="B56" s="12">
        <f t="shared" si="4"/>
        <v>47</v>
      </c>
      <c r="C56" s="18">
        <f t="shared" si="6"/>
        <v>1168308162.2840612</v>
      </c>
      <c r="D56" s="18">
        <f t="shared" si="1"/>
        <v>12495150.152956484</v>
      </c>
      <c r="E56" s="18">
        <f t="shared" si="3"/>
        <v>2759248.8005893081</v>
      </c>
      <c r="F56" s="18">
        <f t="shared" si="2"/>
        <v>9735901.3523671757</v>
      </c>
      <c r="G56" s="18">
        <f t="shared" si="5"/>
        <v>1165548913.4834719</v>
      </c>
    </row>
    <row r="57" spans="2:7">
      <c r="B57" s="12">
        <f t="shared" si="4"/>
        <v>48</v>
      </c>
      <c r="C57" s="18">
        <f t="shared" si="6"/>
        <v>1165548913.4834719</v>
      </c>
      <c r="D57" s="18">
        <f t="shared" si="1"/>
        <v>12495150.152956484</v>
      </c>
      <c r="E57" s="18">
        <f t="shared" si="3"/>
        <v>2782242.5405942183</v>
      </c>
      <c r="F57" s="18">
        <f t="shared" si="2"/>
        <v>9712907.6123622656</v>
      </c>
      <c r="G57" s="18">
        <f t="shared" si="5"/>
        <v>1162766670.9428778</v>
      </c>
    </row>
    <row r="58" spans="2:7">
      <c r="B58" s="12">
        <f t="shared" si="4"/>
        <v>49</v>
      </c>
      <c r="C58" s="18">
        <f t="shared" si="6"/>
        <v>1162766670.9428778</v>
      </c>
      <c r="D58" s="18">
        <f t="shared" si="1"/>
        <v>12495150.152956484</v>
      </c>
      <c r="E58" s="18">
        <f t="shared" si="3"/>
        <v>2805427.8950991686</v>
      </c>
      <c r="F58" s="18">
        <f t="shared" si="2"/>
        <v>9689722.2578573152</v>
      </c>
      <c r="G58" s="18">
        <f t="shared" si="5"/>
        <v>1159961243.0477786</v>
      </c>
    </row>
    <row r="59" spans="2:7">
      <c r="B59" s="12">
        <f t="shared" si="4"/>
        <v>50</v>
      </c>
      <c r="C59" s="18">
        <f t="shared" si="6"/>
        <v>1159961243.0477786</v>
      </c>
      <c r="D59" s="18">
        <f t="shared" si="1"/>
        <v>12495150.152956484</v>
      </c>
      <c r="E59" s="18">
        <f t="shared" si="3"/>
        <v>2828806.4608916622</v>
      </c>
      <c r="F59" s="18">
        <f t="shared" si="2"/>
        <v>9666343.6920648217</v>
      </c>
      <c r="G59" s="18">
        <f t="shared" si="5"/>
        <v>1157132436.5868869</v>
      </c>
    </row>
    <row r="60" spans="2:7">
      <c r="B60" s="12">
        <f t="shared" si="4"/>
        <v>51</v>
      </c>
      <c r="C60" s="18">
        <f t="shared" si="6"/>
        <v>1157132436.5868869</v>
      </c>
      <c r="D60" s="18">
        <f t="shared" si="1"/>
        <v>12495150.152956484</v>
      </c>
      <c r="E60" s="18">
        <f t="shared" si="3"/>
        <v>2852379.84806576</v>
      </c>
      <c r="F60" s="18">
        <f t="shared" si="2"/>
        <v>9642770.3048907239</v>
      </c>
      <c r="G60" s="18">
        <f t="shared" si="5"/>
        <v>1154280056.738821</v>
      </c>
    </row>
    <row r="61" spans="2:7">
      <c r="B61" s="12">
        <f t="shared" si="4"/>
        <v>52</v>
      </c>
      <c r="C61" s="18">
        <f t="shared" si="6"/>
        <v>1154280056.738821</v>
      </c>
      <c r="D61" s="18">
        <f t="shared" si="1"/>
        <v>12495150.152956484</v>
      </c>
      <c r="E61" s="18">
        <f t="shared" si="3"/>
        <v>2876149.6801329758</v>
      </c>
      <c r="F61" s="18">
        <f t="shared" si="2"/>
        <v>9619000.4728235081</v>
      </c>
      <c r="G61" s="18">
        <f t="shared" si="5"/>
        <v>1151403907.0586882</v>
      </c>
    </row>
    <row r="62" spans="2:7">
      <c r="B62" s="12">
        <f t="shared" si="4"/>
        <v>53</v>
      </c>
      <c r="C62" s="18">
        <f t="shared" si="6"/>
        <v>1151403907.0586882</v>
      </c>
      <c r="D62" s="18">
        <f t="shared" si="1"/>
        <v>12495150.152956484</v>
      </c>
      <c r="E62" s="18">
        <f t="shared" si="3"/>
        <v>2900117.594134083</v>
      </c>
      <c r="F62" s="18">
        <f t="shared" si="2"/>
        <v>9595032.5588224009</v>
      </c>
      <c r="G62" s="18">
        <f t="shared" si="5"/>
        <v>1148503789.4645541</v>
      </c>
    </row>
    <row r="63" spans="2:7">
      <c r="B63" s="12">
        <f t="shared" si="4"/>
        <v>54</v>
      </c>
      <c r="C63" s="18">
        <f t="shared" si="6"/>
        <v>1148503789.4645541</v>
      </c>
      <c r="D63" s="18">
        <f t="shared" si="1"/>
        <v>12495150.152956484</v>
      </c>
      <c r="E63" s="18">
        <f t="shared" si="3"/>
        <v>2924285.2407518663</v>
      </c>
      <c r="F63" s="18">
        <f t="shared" si="2"/>
        <v>9570864.9122046176</v>
      </c>
      <c r="G63" s="18">
        <f t="shared" si="5"/>
        <v>1145579504.2238021</v>
      </c>
    </row>
    <row r="64" spans="2:7">
      <c r="B64" s="12">
        <f t="shared" si="4"/>
        <v>55</v>
      </c>
      <c r="C64" s="18">
        <f t="shared" si="6"/>
        <v>1145579504.2238021</v>
      </c>
      <c r="D64" s="18">
        <f t="shared" si="1"/>
        <v>12495150.152956484</v>
      </c>
      <c r="E64" s="18">
        <f t="shared" si="3"/>
        <v>2948654.2844248004</v>
      </c>
      <c r="F64" s="18">
        <f t="shared" si="2"/>
        <v>9546495.8685316835</v>
      </c>
      <c r="G64" s="18">
        <f t="shared" si="5"/>
        <v>1142630849.9393773</v>
      </c>
    </row>
    <row r="65" spans="2:7">
      <c r="B65" s="12">
        <f t="shared" si="4"/>
        <v>56</v>
      </c>
      <c r="C65" s="18">
        <f t="shared" si="6"/>
        <v>1142630849.9393773</v>
      </c>
      <c r="D65" s="18">
        <f t="shared" si="1"/>
        <v>12495150.152956484</v>
      </c>
      <c r="E65" s="18">
        <f t="shared" si="3"/>
        <v>2973226.4034616724</v>
      </c>
      <c r="F65" s="18">
        <f t="shared" si="2"/>
        <v>9521923.7494948115</v>
      </c>
      <c r="G65" s="18">
        <f t="shared" si="5"/>
        <v>1139657623.5359156</v>
      </c>
    </row>
    <row r="66" spans="2:7">
      <c r="B66" s="12">
        <f t="shared" si="4"/>
        <v>57</v>
      </c>
      <c r="C66" s="18">
        <f t="shared" si="6"/>
        <v>1139657623.5359156</v>
      </c>
      <c r="D66" s="18">
        <f t="shared" si="1"/>
        <v>12495150.152956484</v>
      </c>
      <c r="E66" s="18">
        <f t="shared" si="3"/>
        <v>2998003.2901571877</v>
      </c>
      <c r="F66" s="18">
        <f t="shared" si="2"/>
        <v>9497146.8627992962</v>
      </c>
      <c r="G66" s="18">
        <f t="shared" si="5"/>
        <v>1136659620.2457585</v>
      </c>
    </row>
    <row r="67" spans="2:7">
      <c r="B67" s="12">
        <f t="shared" si="4"/>
        <v>58</v>
      </c>
      <c r="C67" s="18">
        <f t="shared" si="6"/>
        <v>1136659620.2457585</v>
      </c>
      <c r="D67" s="18">
        <f t="shared" si="1"/>
        <v>12495150.152956484</v>
      </c>
      <c r="E67" s="18">
        <f t="shared" si="3"/>
        <v>3022986.6509084962</v>
      </c>
      <c r="F67" s="18">
        <f t="shared" si="2"/>
        <v>9472163.5020479877</v>
      </c>
      <c r="G67" s="18">
        <f t="shared" si="5"/>
        <v>1133636633.5948501</v>
      </c>
    </row>
    <row r="68" spans="2:7">
      <c r="B68" s="12">
        <f t="shared" si="4"/>
        <v>59</v>
      </c>
      <c r="C68" s="18">
        <f t="shared" si="6"/>
        <v>1133636633.5948501</v>
      </c>
      <c r="D68" s="18">
        <f t="shared" si="1"/>
        <v>12495150.152956484</v>
      </c>
      <c r="E68" s="18">
        <f t="shared" si="3"/>
        <v>3048178.2063327339</v>
      </c>
      <c r="F68" s="18">
        <f t="shared" si="2"/>
        <v>9446971.94662375</v>
      </c>
      <c r="G68" s="18">
        <f t="shared" si="5"/>
        <v>1130588455.3885174</v>
      </c>
    </row>
    <row r="69" spans="2:7">
      <c r="B69" s="12">
        <f t="shared" si="4"/>
        <v>60</v>
      </c>
      <c r="C69" s="18">
        <f t="shared" si="6"/>
        <v>1130588455.3885174</v>
      </c>
      <c r="D69" s="18">
        <f t="shared" si="1"/>
        <v>12495150.152956484</v>
      </c>
      <c r="E69" s="18">
        <f t="shared" si="3"/>
        <v>3073579.6913855057</v>
      </c>
      <c r="F69" s="18">
        <f t="shared" si="2"/>
        <v>9421570.4615709782</v>
      </c>
      <c r="G69" s="18">
        <f t="shared" si="5"/>
        <v>1127514875.6971319</v>
      </c>
    </row>
    <row r="70" spans="2:7">
      <c r="B70" s="12">
        <f t="shared" si="4"/>
        <v>61</v>
      </c>
      <c r="C70" s="18">
        <f t="shared" si="6"/>
        <v>1127514875.6971319</v>
      </c>
      <c r="D70" s="18">
        <f t="shared" si="1"/>
        <v>12495150.152956484</v>
      </c>
      <c r="E70" s="18">
        <f t="shared" si="3"/>
        <v>3099192.8554803859</v>
      </c>
      <c r="F70" s="18">
        <f t="shared" si="2"/>
        <v>9395957.2974760979</v>
      </c>
      <c r="G70" s="18">
        <f t="shared" si="5"/>
        <v>1124415682.8416514</v>
      </c>
    </row>
    <row r="71" spans="2:7">
      <c r="B71" s="12">
        <f t="shared" si="4"/>
        <v>62</v>
      </c>
      <c r="C71" s="18">
        <f t="shared" si="6"/>
        <v>1124415682.8416514</v>
      </c>
      <c r="D71" s="18">
        <f t="shared" si="1"/>
        <v>12495150.152956484</v>
      </c>
      <c r="E71" s="18">
        <f t="shared" si="3"/>
        <v>3125019.4626093879</v>
      </c>
      <c r="F71" s="18">
        <f t="shared" si="2"/>
        <v>9370130.690347096</v>
      </c>
      <c r="G71" s="18">
        <f t="shared" si="5"/>
        <v>1121290663.3790421</v>
      </c>
    </row>
    <row r="72" spans="2:7">
      <c r="B72" s="12">
        <f t="shared" si="4"/>
        <v>63</v>
      </c>
      <c r="C72" s="18">
        <f t="shared" si="6"/>
        <v>1121290663.3790421</v>
      </c>
      <c r="D72" s="18">
        <f t="shared" si="1"/>
        <v>12495150.152956484</v>
      </c>
      <c r="E72" s="18">
        <f t="shared" si="3"/>
        <v>3151061.2914644666</v>
      </c>
      <c r="F72" s="18">
        <f t="shared" si="2"/>
        <v>9344088.8614920173</v>
      </c>
      <c r="G72" s="18">
        <f t="shared" si="5"/>
        <v>1118139602.0875776</v>
      </c>
    </row>
    <row r="73" spans="2:7">
      <c r="B73" s="12">
        <f t="shared" si="4"/>
        <v>64</v>
      </c>
      <c r="C73" s="18">
        <f t="shared" si="6"/>
        <v>1118139602.0875776</v>
      </c>
      <c r="D73" s="18">
        <f t="shared" si="1"/>
        <v>12495150.152956484</v>
      </c>
      <c r="E73" s="18">
        <f t="shared" si="3"/>
        <v>3177320.135560004</v>
      </c>
      <c r="F73" s="18">
        <f t="shared" si="2"/>
        <v>9317830.0173964798</v>
      </c>
      <c r="G73" s="18">
        <f t="shared" ref="G73:G136" si="8">+C73-E73</f>
        <v>1114962281.9520175</v>
      </c>
    </row>
    <row r="74" spans="2:7">
      <c r="B74" s="12">
        <f t="shared" si="4"/>
        <v>65</v>
      </c>
      <c r="C74" s="18">
        <f t="shared" ref="C74:C137" si="9">+G73</f>
        <v>1114962281.9520175</v>
      </c>
      <c r="D74" s="18">
        <f t="shared" ref="D74:D137" si="10">-PMT($G$2,$G$3,$G$4)</f>
        <v>12495150.152956484</v>
      </c>
      <c r="E74" s="18">
        <f t="shared" ref="E74:E137" si="11">+D74-F74</f>
        <v>3203797.8033563383</v>
      </c>
      <c r="F74" s="18">
        <f t="shared" ref="F74:F137" si="12">+C74*$G$2</f>
        <v>9291352.3496001456</v>
      </c>
      <c r="G74" s="18">
        <f t="shared" si="8"/>
        <v>1111758484.1486611</v>
      </c>
    </row>
    <row r="75" spans="2:7">
      <c r="B75" s="12">
        <f t="shared" si="4"/>
        <v>66</v>
      </c>
      <c r="C75" s="18">
        <f t="shared" si="9"/>
        <v>1111758484.1486611</v>
      </c>
      <c r="D75" s="18">
        <f t="shared" si="10"/>
        <v>12495150.152956484</v>
      </c>
      <c r="E75" s="18">
        <f t="shared" si="11"/>
        <v>3230496.1183843073</v>
      </c>
      <c r="F75" s="18">
        <f t="shared" si="12"/>
        <v>9264654.0345721766</v>
      </c>
      <c r="G75" s="18">
        <f t="shared" si="8"/>
        <v>1108527988.0302768</v>
      </c>
    </row>
    <row r="76" spans="2:7">
      <c r="B76" s="12">
        <f t="shared" ref="B76:B139" si="13">+B75+1</f>
        <v>67</v>
      </c>
      <c r="C76" s="18">
        <f t="shared" si="9"/>
        <v>1108527988.0302768</v>
      </c>
      <c r="D76" s="18">
        <f t="shared" si="10"/>
        <v>12495150.152956484</v>
      </c>
      <c r="E76" s="18">
        <f t="shared" si="11"/>
        <v>3257416.919370845</v>
      </c>
      <c r="F76" s="18">
        <f t="shared" si="12"/>
        <v>9237733.2335856389</v>
      </c>
      <c r="G76" s="18">
        <f t="shared" si="8"/>
        <v>1105270571.1109059</v>
      </c>
    </row>
    <row r="77" spans="2:7">
      <c r="B77" s="12">
        <f t="shared" si="13"/>
        <v>68</v>
      </c>
      <c r="C77" s="18">
        <f t="shared" si="9"/>
        <v>1105270571.1109059</v>
      </c>
      <c r="D77" s="18">
        <f t="shared" si="10"/>
        <v>12495150.152956484</v>
      </c>
      <c r="E77" s="18">
        <f t="shared" si="11"/>
        <v>3284562.0603656024</v>
      </c>
      <c r="F77" s="18">
        <f t="shared" si="12"/>
        <v>9210588.0925908815</v>
      </c>
      <c r="G77" s="18">
        <f t="shared" si="8"/>
        <v>1101986009.0505402</v>
      </c>
    </row>
    <row r="78" spans="2:7">
      <c r="B78" s="12">
        <f t="shared" si="13"/>
        <v>69</v>
      </c>
      <c r="C78" s="18">
        <f t="shared" si="9"/>
        <v>1101986009.0505402</v>
      </c>
      <c r="D78" s="18">
        <f t="shared" si="10"/>
        <v>12495150.152956484</v>
      </c>
      <c r="E78" s="18">
        <f t="shared" si="11"/>
        <v>3311933.4108686484</v>
      </c>
      <c r="F78" s="18">
        <f t="shared" si="12"/>
        <v>9183216.7420878354</v>
      </c>
      <c r="G78" s="18">
        <f t="shared" si="8"/>
        <v>1098674075.6396716</v>
      </c>
    </row>
    <row r="79" spans="2:7">
      <c r="B79" s="12">
        <f t="shared" si="13"/>
        <v>70</v>
      </c>
      <c r="C79" s="18">
        <f t="shared" si="9"/>
        <v>1098674075.6396716</v>
      </c>
      <c r="D79" s="18">
        <f t="shared" si="10"/>
        <v>12495150.152956484</v>
      </c>
      <c r="E79" s="18">
        <f t="shared" si="11"/>
        <v>3339532.8559592217</v>
      </c>
      <c r="F79" s="18">
        <f t="shared" si="12"/>
        <v>9155617.2969972622</v>
      </c>
      <c r="G79" s="18">
        <f t="shared" si="8"/>
        <v>1095334542.7837124</v>
      </c>
    </row>
    <row r="80" spans="2:7">
      <c r="B80" s="12">
        <f t="shared" si="13"/>
        <v>71</v>
      </c>
      <c r="C80" s="18">
        <f t="shared" si="9"/>
        <v>1095334542.7837124</v>
      </c>
      <c r="D80" s="18">
        <f t="shared" si="10"/>
        <v>12495150.152956484</v>
      </c>
      <c r="E80" s="18">
        <f t="shared" si="11"/>
        <v>3367362.2964255475</v>
      </c>
      <c r="F80" s="18">
        <f t="shared" si="12"/>
        <v>9127787.8565309364</v>
      </c>
      <c r="G80" s="18">
        <f t="shared" si="8"/>
        <v>1091967180.4872868</v>
      </c>
    </row>
    <row r="81" spans="2:7">
      <c r="B81" s="12">
        <f t="shared" si="13"/>
        <v>72</v>
      </c>
      <c r="C81" s="18">
        <f t="shared" si="9"/>
        <v>1091967180.4872868</v>
      </c>
      <c r="D81" s="18">
        <f t="shared" si="10"/>
        <v>12495150.152956484</v>
      </c>
      <c r="E81" s="18">
        <f t="shared" si="11"/>
        <v>3395423.648895761</v>
      </c>
      <c r="F81" s="18">
        <f t="shared" si="12"/>
        <v>9099726.5040607229</v>
      </c>
      <c r="G81" s="18">
        <f t="shared" si="8"/>
        <v>1088571756.8383911</v>
      </c>
    </row>
    <row r="82" spans="2:7">
      <c r="B82" s="12">
        <f t="shared" si="13"/>
        <v>73</v>
      </c>
      <c r="C82" s="18">
        <f t="shared" si="9"/>
        <v>1088571756.8383911</v>
      </c>
      <c r="D82" s="18">
        <f t="shared" si="10"/>
        <v>12495150.152956484</v>
      </c>
      <c r="E82" s="18">
        <f t="shared" si="11"/>
        <v>3423718.8459698912</v>
      </c>
      <c r="F82" s="18">
        <f t="shared" si="12"/>
        <v>9071431.3069865927</v>
      </c>
      <c r="G82" s="18">
        <f t="shared" si="8"/>
        <v>1085148037.9924212</v>
      </c>
    </row>
    <row r="83" spans="2:7">
      <c r="B83" s="12">
        <f t="shared" si="13"/>
        <v>74</v>
      </c>
      <c r="C83" s="18">
        <f t="shared" si="9"/>
        <v>1085148037.9924212</v>
      </c>
      <c r="D83" s="18">
        <f t="shared" si="10"/>
        <v>12495150.152956484</v>
      </c>
      <c r="E83" s="18">
        <f t="shared" si="11"/>
        <v>3452249.8363529742</v>
      </c>
      <c r="F83" s="18">
        <f t="shared" si="12"/>
        <v>9042900.3166035097</v>
      </c>
      <c r="G83" s="18">
        <f t="shared" si="8"/>
        <v>1081695788.1560681</v>
      </c>
    </row>
    <row r="84" spans="2:7">
      <c r="B84" s="12">
        <f t="shared" si="13"/>
        <v>75</v>
      </c>
      <c r="C84" s="18">
        <f t="shared" si="9"/>
        <v>1081695788.1560681</v>
      </c>
      <c r="D84" s="18">
        <f t="shared" si="10"/>
        <v>12495150.152956484</v>
      </c>
      <c r="E84" s="18">
        <f t="shared" si="11"/>
        <v>3481018.5849892497</v>
      </c>
      <c r="F84" s="18">
        <f t="shared" si="12"/>
        <v>9014131.5679672342</v>
      </c>
      <c r="G84" s="18">
        <f t="shared" si="8"/>
        <v>1078214769.5710788</v>
      </c>
    </row>
    <row r="85" spans="2:7">
      <c r="B85" s="12">
        <f t="shared" si="13"/>
        <v>76</v>
      </c>
      <c r="C85" s="18">
        <f t="shared" si="9"/>
        <v>1078214769.5710788</v>
      </c>
      <c r="D85" s="18">
        <f t="shared" si="10"/>
        <v>12495150.152956484</v>
      </c>
      <c r="E85" s="18">
        <f t="shared" si="11"/>
        <v>3510027.0731974933</v>
      </c>
      <c r="F85" s="18">
        <f t="shared" si="12"/>
        <v>8985123.0797589906</v>
      </c>
      <c r="G85" s="18">
        <f t="shared" si="8"/>
        <v>1074704742.4978812</v>
      </c>
    </row>
    <row r="86" spans="2:7">
      <c r="B86" s="12">
        <f t="shared" si="13"/>
        <v>77</v>
      </c>
      <c r="C86" s="18">
        <f t="shared" si="9"/>
        <v>1074704742.4978812</v>
      </c>
      <c r="D86" s="18">
        <f t="shared" si="10"/>
        <v>12495150.152956484</v>
      </c>
      <c r="E86" s="18">
        <f t="shared" si="11"/>
        <v>3539277.2988074739</v>
      </c>
      <c r="F86" s="18">
        <f t="shared" si="12"/>
        <v>8955872.85414901</v>
      </c>
      <c r="G86" s="18">
        <f t="shared" si="8"/>
        <v>1071165465.1990737</v>
      </c>
    </row>
    <row r="87" spans="2:7">
      <c r="B87" s="12">
        <f t="shared" si="13"/>
        <v>78</v>
      </c>
      <c r="C87" s="18">
        <f t="shared" si="9"/>
        <v>1071165465.1990737</v>
      </c>
      <c r="D87" s="18">
        <f t="shared" si="10"/>
        <v>12495150.152956484</v>
      </c>
      <c r="E87" s="18">
        <f t="shared" si="11"/>
        <v>3568771.2762975376</v>
      </c>
      <c r="F87" s="18">
        <f t="shared" si="12"/>
        <v>8926378.8766589463</v>
      </c>
      <c r="G87" s="18">
        <f t="shared" si="8"/>
        <v>1067596693.9227761</v>
      </c>
    </row>
    <row r="88" spans="2:7">
      <c r="B88" s="12">
        <f t="shared" si="13"/>
        <v>79</v>
      </c>
      <c r="C88" s="18">
        <f t="shared" si="9"/>
        <v>1067596693.9227761</v>
      </c>
      <c r="D88" s="18">
        <f t="shared" si="10"/>
        <v>12495150.152956484</v>
      </c>
      <c r="E88" s="18">
        <f t="shared" si="11"/>
        <v>3598511.0369333494</v>
      </c>
      <c r="F88" s="18">
        <f t="shared" si="12"/>
        <v>8896639.1160231344</v>
      </c>
      <c r="G88" s="18">
        <f t="shared" si="8"/>
        <v>1063998182.8858428</v>
      </c>
    </row>
    <row r="89" spans="2:7">
      <c r="B89" s="12">
        <f t="shared" si="13"/>
        <v>80</v>
      </c>
      <c r="C89" s="18">
        <f t="shared" si="9"/>
        <v>1063998182.8858428</v>
      </c>
      <c r="D89" s="18">
        <f t="shared" si="10"/>
        <v>12495150.152956484</v>
      </c>
      <c r="E89" s="18">
        <f t="shared" si="11"/>
        <v>3628498.6289077941</v>
      </c>
      <c r="F89" s="18">
        <f t="shared" si="12"/>
        <v>8866651.5240486898</v>
      </c>
      <c r="G89" s="18">
        <f t="shared" si="8"/>
        <v>1060369684.256935</v>
      </c>
    </row>
    <row r="90" spans="2:7">
      <c r="B90" s="12">
        <f t="shared" si="13"/>
        <v>81</v>
      </c>
      <c r="C90" s="18">
        <f t="shared" si="9"/>
        <v>1060369684.256935</v>
      </c>
      <c r="D90" s="18">
        <f t="shared" si="10"/>
        <v>12495150.152956484</v>
      </c>
      <c r="E90" s="18">
        <f t="shared" si="11"/>
        <v>3658736.1174820252</v>
      </c>
      <c r="F90" s="18">
        <f t="shared" si="12"/>
        <v>8836414.0354744587</v>
      </c>
      <c r="G90" s="18">
        <f t="shared" si="8"/>
        <v>1056710948.1394529</v>
      </c>
    </row>
    <row r="91" spans="2:7">
      <c r="B91" s="12">
        <f t="shared" si="13"/>
        <v>82</v>
      </c>
      <c r="C91" s="18">
        <f t="shared" si="9"/>
        <v>1056710948.1394529</v>
      </c>
      <c r="D91" s="18">
        <f t="shared" si="10"/>
        <v>12495150.152956484</v>
      </c>
      <c r="E91" s="18">
        <f t="shared" si="11"/>
        <v>3689225.5851277094</v>
      </c>
      <c r="F91" s="18">
        <f t="shared" si="12"/>
        <v>8805924.5678287745</v>
      </c>
      <c r="G91" s="18">
        <f t="shared" si="8"/>
        <v>1053021722.5543252</v>
      </c>
    </row>
    <row r="92" spans="2:7">
      <c r="B92" s="12">
        <f t="shared" si="13"/>
        <v>83</v>
      </c>
      <c r="C92" s="18">
        <f t="shared" si="9"/>
        <v>1053021722.5543252</v>
      </c>
      <c r="D92" s="18">
        <f t="shared" si="10"/>
        <v>12495150.152956484</v>
      </c>
      <c r="E92" s="18">
        <f t="shared" si="11"/>
        <v>3719969.1316704396</v>
      </c>
      <c r="F92" s="18">
        <f t="shared" si="12"/>
        <v>8775181.0212860443</v>
      </c>
      <c r="G92" s="18">
        <f t="shared" si="8"/>
        <v>1049301753.4226547</v>
      </c>
    </row>
    <row r="93" spans="2:7">
      <c r="B93" s="12">
        <f t="shared" si="13"/>
        <v>84</v>
      </c>
      <c r="C93" s="18">
        <f t="shared" si="9"/>
        <v>1049301753.4226547</v>
      </c>
      <c r="D93" s="18">
        <f t="shared" si="10"/>
        <v>12495150.152956484</v>
      </c>
      <c r="E93" s="18">
        <f t="shared" si="11"/>
        <v>3750968.8744343612</v>
      </c>
      <c r="F93" s="18">
        <f t="shared" si="12"/>
        <v>8744181.2785221227</v>
      </c>
      <c r="G93" s="18">
        <f t="shared" si="8"/>
        <v>1045550784.5482204</v>
      </c>
    </row>
    <row r="94" spans="2:7">
      <c r="B94" s="12">
        <f t="shared" si="13"/>
        <v>85</v>
      </c>
      <c r="C94" s="18">
        <f t="shared" si="9"/>
        <v>1045550784.5482204</v>
      </c>
      <c r="D94" s="18">
        <f t="shared" si="10"/>
        <v>12495150.152956484</v>
      </c>
      <c r="E94" s="18">
        <f t="shared" si="11"/>
        <v>3782226.9483879805</v>
      </c>
      <c r="F94" s="18">
        <f t="shared" si="12"/>
        <v>8712923.2045685034</v>
      </c>
      <c r="G94" s="18">
        <f t="shared" si="8"/>
        <v>1041768557.5998324</v>
      </c>
    </row>
    <row r="95" spans="2:7">
      <c r="B95" s="12">
        <f t="shared" si="13"/>
        <v>86</v>
      </c>
      <c r="C95" s="18">
        <f t="shared" si="9"/>
        <v>1041768557.5998324</v>
      </c>
      <c r="D95" s="18">
        <f t="shared" si="10"/>
        <v>12495150.152956484</v>
      </c>
      <c r="E95" s="18">
        <f t="shared" si="11"/>
        <v>3813745.5062912144</v>
      </c>
      <c r="F95" s="18">
        <f t="shared" si="12"/>
        <v>8681404.6466652695</v>
      </c>
      <c r="G95" s="18">
        <f t="shared" si="8"/>
        <v>1037954812.0935411</v>
      </c>
    </row>
    <row r="96" spans="2:7">
      <c r="B96" s="12">
        <f t="shared" si="13"/>
        <v>87</v>
      </c>
      <c r="C96" s="18">
        <f t="shared" si="9"/>
        <v>1037954812.0935411</v>
      </c>
      <c r="D96" s="18">
        <f t="shared" si="10"/>
        <v>12495150.152956484</v>
      </c>
      <c r="E96" s="18">
        <f t="shared" si="11"/>
        <v>3845526.7188436408</v>
      </c>
      <c r="F96" s="18">
        <f t="shared" si="12"/>
        <v>8649623.4341128431</v>
      </c>
      <c r="G96" s="18">
        <f t="shared" si="8"/>
        <v>1034109285.3746974</v>
      </c>
    </row>
    <row r="97" spans="2:7">
      <c r="B97" s="12">
        <f t="shared" si="13"/>
        <v>88</v>
      </c>
      <c r="C97" s="18">
        <f t="shared" si="9"/>
        <v>1034109285.3746974</v>
      </c>
      <c r="D97" s="18">
        <f t="shared" si="10"/>
        <v>12495150.152956484</v>
      </c>
      <c r="E97" s="18">
        <f t="shared" si="11"/>
        <v>3877572.7748340052</v>
      </c>
      <c r="F97" s="18">
        <f t="shared" si="12"/>
        <v>8617577.3781224787</v>
      </c>
      <c r="G97" s="18">
        <f t="shared" si="8"/>
        <v>1030231712.5998634</v>
      </c>
    </row>
    <row r="98" spans="2:7">
      <c r="B98" s="12">
        <f t="shared" si="13"/>
        <v>89</v>
      </c>
      <c r="C98" s="18">
        <f t="shared" si="9"/>
        <v>1030231712.5998634</v>
      </c>
      <c r="D98" s="18">
        <f t="shared" si="10"/>
        <v>12495150.152956484</v>
      </c>
      <c r="E98" s="18">
        <f t="shared" si="11"/>
        <v>3909885.8812909555</v>
      </c>
      <c r="F98" s="18">
        <f t="shared" si="12"/>
        <v>8585264.2716655284</v>
      </c>
      <c r="G98" s="18">
        <f t="shared" si="8"/>
        <v>1026321826.7185725</v>
      </c>
    </row>
    <row r="99" spans="2:7">
      <c r="B99" s="12">
        <f t="shared" si="13"/>
        <v>90</v>
      </c>
      <c r="C99" s="18">
        <f t="shared" si="9"/>
        <v>1026321826.7185725</v>
      </c>
      <c r="D99" s="18">
        <f t="shared" si="10"/>
        <v>12495150.152956484</v>
      </c>
      <c r="E99" s="18">
        <f t="shared" si="11"/>
        <v>3942468.2636350468</v>
      </c>
      <c r="F99" s="18">
        <f t="shared" si="12"/>
        <v>8552681.8893214371</v>
      </c>
      <c r="G99" s="18">
        <f t="shared" si="8"/>
        <v>1022379358.4549375</v>
      </c>
    </row>
    <row r="100" spans="2:7">
      <c r="B100" s="12">
        <f t="shared" si="13"/>
        <v>91</v>
      </c>
      <c r="C100" s="18">
        <f t="shared" si="9"/>
        <v>1022379358.4549375</v>
      </c>
      <c r="D100" s="18">
        <f t="shared" si="10"/>
        <v>12495150.152956484</v>
      </c>
      <c r="E100" s="18">
        <f t="shared" si="11"/>
        <v>3975322.1658320054</v>
      </c>
      <c r="F100" s="18">
        <f t="shared" si="12"/>
        <v>8519827.9871244784</v>
      </c>
      <c r="G100" s="18">
        <f t="shared" si="8"/>
        <v>1018404036.2891054</v>
      </c>
    </row>
    <row r="101" spans="2:7">
      <c r="B101" s="12">
        <f t="shared" si="13"/>
        <v>92</v>
      </c>
      <c r="C101" s="18">
        <f t="shared" si="9"/>
        <v>1018404036.2891054</v>
      </c>
      <c r="D101" s="18">
        <f t="shared" si="10"/>
        <v>12495150.152956484</v>
      </c>
      <c r="E101" s="18">
        <f t="shared" si="11"/>
        <v>4008449.8505472727</v>
      </c>
      <c r="F101" s="18">
        <f t="shared" si="12"/>
        <v>8486700.3024092112</v>
      </c>
      <c r="G101" s="18">
        <f t="shared" si="8"/>
        <v>1014395586.4385581</v>
      </c>
    </row>
    <row r="102" spans="2:7">
      <c r="B102" s="12">
        <f t="shared" si="13"/>
        <v>93</v>
      </c>
      <c r="C102" s="18">
        <f t="shared" si="9"/>
        <v>1014395586.4385581</v>
      </c>
      <c r="D102" s="18">
        <f t="shared" si="10"/>
        <v>12495150.152956484</v>
      </c>
      <c r="E102" s="18">
        <f t="shared" si="11"/>
        <v>4041853.5993018337</v>
      </c>
      <c r="F102" s="18">
        <f t="shared" si="12"/>
        <v>8453296.5536546502</v>
      </c>
      <c r="G102" s="18">
        <f t="shared" si="8"/>
        <v>1010353732.8392563</v>
      </c>
    </row>
    <row r="103" spans="2:7">
      <c r="B103" s="12">
        <f t="shared" si="13"/>
        <v>94</v>
      </c>
      <c r="C103" s="18">
        <f t="shared" si="9"/>
        <v>1010353732.8392563</v>
      </c>
      <c r="D103" s="18">
        <f t="shared" si="10"/>
        <v>12495150.152956484</v>
      </c>
      <c r="E103" s="18">
        <f t="shared" si="11"/>
        <v>4075535.712629348</v>
      </c>
      <c r="F103" s="18">
        <f t="shared" si="12"/>
        <v>8419614.4403271358</v>
      </c>
      <c r="G103" s="18">
        <f t="shared" si="8"/>
        <v>1006278197.126627</v>
      </c>
    </row>
    <row r="104" spans="2:7">
      <c r="B104" s="12">
        <f t="shared" si="13"/>
        <v>95</v>
      </c>
      <c r="C104" s="18">
        <f t="shared" si="9"/>
        <v>1006278197.126627</v>
      </c>
      <c r="D104" s="18">
        <f t="shared" si="10"/>
        <v>12495150.152956484</v>
      </c>
      <c r="E104" s="18">
        <f t="shared" si="11"/>
        <v>4109498.5102345925</v>
      </c>
      <c r="F104" s="18">
        <f t="shared" si="12"/>
        <v>8385651.6427218914</v>
      </c>
      <c r="G104" s="18">
        <f t="shared" si="8"/>
        <v>1002168698.6163924</v>
      </c>
    </row>
    <row r="105" spans="2:7">
      <c r="B105" s="12">
        <f t="shared" si="13"/>
        <v>96</v>
      </c>
      <c r="C105" s="18">
        <f t="shared" si="9"/>
        <v>1002168698.6163924</v>
      </c>
      <c r="D105" s="18">
        <f t="shared" si="10"/>
        <v>12495150.152956484</v>
      </c>
      <c r="E105" s="18">
        <f t="shared" si="11"/>
        <v>4143744.331153214</v>
      </c>
      <c r="F105" s="18">
        <f t="shared" si="12"/>
        <v>8351405.8218032699</v>
      </c>
      <c r="G105" s="18">
        <f t="shared" si="8"/>
        <v>998024954.28523922</v>
      </c>
    </row>
    <row r="106" spans="2:7">
      <c r="B106" s="12">
        <f t="shared" si="13"/>
        <v>97</v>
      </c>
      <c r="C106" s="18">
        <f t="shared" si="9"/>
        <v>998024954.28523922</v>
      </c>
      <c r="D106" s="18">
        <f t="shared" si="10"/>
        <v>12495150.152956484</v>
      </c>
      <c r="E106" s="18">
        <f t="shared" si="11"/>
        <v>4178275.5339128235</v>
      </c>
      <c r="F106" s="18">
        <f t="shared" si="12"/>
        <v>8316874.6190436604</v>
      </c>
      <c r="G106" s="18">
        <f t="shared" si="8"/>
        <v>993846678.75132644</v>
      </c>
    </row>
    <row r="107" spans="2:7">
      <c r="B107" s="12">
        <f t="shared" si="13"/>
        <v>98</v>
      </c>
      <c r="C107" s="18">
        <f t="shared" si="9"/>
        <v>993846678.75132644</v>
      </c>
      <c r="D107" s="18">
        <f t="shared" si="10"/>
        <v>12495150.152956484</v>
      </c>
      <c r="E107" s="18">
        <f t="shared" si="11"/>
        <v>4213094.49669543</v>
      </c>
      <c r="F107" s="18">
        <f t="shared" si="12"/>
        <v>8282055.6562610539</v>
      </c>
      <c r="G107" s="18">
        <f t="shared" si="8"/>
        <v>989633584.25463104</v>
      </c>
    </row>
    <row r="108" spans="2:7">
      <c r="B108" s="12">
        <f t="shared" si="13"/>
        <v>99</v>
      </c>
      <c r="C108" s="18">
        <f t="shared" si="9"/>
        <v>989633584.25463104</v>
      </c>
      <c r="D108" s="18">
        <f t="shared" si="10"/>
        <v>12495150.152956484</v>
      </c>
      <c r="E108" s="18">
        <f t="shared" si="11"/>
        <v>4248203.6175012253</v>
      </c>
      <c r="F108" s="18">
        <f t="shared" si="12"/>
        <v>8246946.5354552586</v>
      </c>
      <c r="G108" s="18">
        <f t="shared" si="8"/>
        <v>985385380.63712978</v>
      </c>
    </row>
    <row r="109" spans="2:7">
      <c r="B109" s="12">
        <f t="shared" si="13"/>
        <v>100</v>
      </c>
      <c r="C109" s="18">
        <f t="shared" si="9"/>
        <v>985385380.63712978</v>
      </c>
      <c r="D109" s="18">
        <f t="shared" si="10"/>
        <v>12495150.152956484</v>
      </c>
      <c r="E109" s="18">
        <f t="shared" si="11"/>
        <v>4283605.3143137358</v>
      </c>
      <c r="F109" s="18">
        <f t="shared" si="12"/>
        <v>8211544.8386427481</v>
      </c>
      <c r="G109" s="18">
        <f t="shared" si="8"/>
        <v>981101775.32281601</v>
      </c>
    </row>
    <row r="110" spans="2:7">
      <c r="B110" s="12">
        <f t="shared" si="13"/>
        <v>101</v>
      </c>
      <c r="C110" s="18">
        <f t="shared" si="9"/>
        <v>981101775.32281601</v>
      </c>
      <c r="D110" s="18">
        <f t="shared" si="10"/>
        <v>12495150.152956484</v>
      </c>
      <c r="E110" s="18">
        <f t="shared" si="11"/>
        <v>4319302.0252663502</v>
      </c>
      <c r="F110" s="18">
        <f t="shared" si="12"/>
        <v>8175848.1276901336</v>
      </c>
      <c r="G110" s="18">
        <f t="shared" si="8"/>
        <v>976782473.29754961</v>
      </c>
    </row>
    <row r="111" spans="2:7">
      <c r="B111" s="12">
        <f t="shared" si="13"/>
        <v>102</v>
      </c>
      <c r="C111" s="18">
        <f t="shared" si="9"/>
        <v>976782473.29754961</v>
      </c>
      <c r="D111" s="18">
        <f t="shared" si="10"/>
        <v>12495150.152956484</v>
      </c>
      <c r="E111" s="18">
        <f t="shared" si="11"/>
        <v>4355296.2088102372</v>
      </c>
      <c r="F111" s="18">
        <f t="shared" si="12"/>
        <v>8139853.9441462466</v>
      </c>
      <c r="G111" s="18">
        <f t="shared" si="8"/>
        <v>972427177.0887394</v>
      </c>
    </row>
    <row r="112" spans="2:7">
      <c r="B112" s="12">
        <f t="shared" si="13"/>
        <v>103</v>
      </c>
      <c r="C112" s="18">
        <f t="shared" si="9"/>
        <v>972427177.0887394</v>
      </c>
      <c r="D112" s="18">
        <f t="shared" si="10"/>
        <v>12495150.152956484</v>
      </c>
      <c r="E112" s="18">
        <f t="shared" si="11"/>
        <v>4391590.343883656</v>
      </c>
      <c r="F112" s="18">
        <f t="shared" si="12"/>
        <v>8103559.8090728279</v>
      </c>
      <c r="G112" s="18">
        <f t="shared" si="8"/>
        <v>968035586.74485576</v>
      </c>
    </row>
    <row r="113" spans="2:7">
      <c r="B113" s="12">
        <f t="shared" si="13"/>
        <v>104</v>
      </c>
      <c r="C113" s="18">
        <f t="shared" si="9"/>
        <v>968035586.74485576</v>
      </c>
      <c r="D113" s="18">
        <f t="shared" si="10"/>
        <v>12495150.152956484</v>
      </c>
      <c r="E113" s="18">
        <f t="shared" si="11"/>
        <v>4428186.9300826862</v>
      </c>
      <c r="F113" s="18">
        <f t="shared" si="12"/>
        <v>8066963.2228737976</v>
      </c>
      <c r="G113" s="18">
        <f t="shared" si="8"/>
        <v>963607399.81477308</v>
      </c>
    </row>
    <row r="114" spans="2:7">
      <c r="B114" s="12">
        <f t="shared" si="13"/>
        <v>105</v>
      </c>
      <c r="C114" s="18">
        <f t="shared" si="9"/>
        <v>963607399.81477308</v>
      </c>
      <c r="D114" s="18">
        <f t="shared" si="10"/>
        <v>12495150.152956484</v>
      </c>
      <c r="E114" s="18">
        <f t="shared" si="11"/>
        <v>4465088.4878333751</v>
      </c>
      <c r="F114" s="18">
        <f t="shared" si="12"/>
        <v>8030061.6651231088</v>
      </c>
      <c r="G114" s="18">
        <f t="shared" si="8"/>
        <v>959142311.3269397</v>
      </c>
    </row>
    <row r="115" spans="2:7">
      <c r="B115" s="12">
        <f t="shared" si="13"/>
        <v>106</v>
      </c>
      <c r="C115" s="18">
        <f t="shared" si="9"/>
        <v>959142311.3269397</v>
      </c>
      <c r="D115" s="18">
        <f t="shared" si="10"/>
        <v>12495150.152956484</v>
      </c>
      <c r="E115" s="18">
        <f t="shared" si="11"/>
        <v>4502297.5585653195</v>
      </c>
      <c r="F115" s="18">
        <f t="shared" si="12"/>
        <v>7992852.5943911644</v>
      </c>
      <c r="G115" s="18">
        <f t="shared" si="8"/>
        <v>954640013.76837432</v>
      </c>
    </row>
    <row r="116" spans="2:7">
      <c r="B116" s="12">
        <f t="shared" si="13"/>
        <v>107</v>
      </c>
      <c r="C116" s="18">
        <f t="shared" si="9"/>
        <v>954640013.76837432</v>
      </c>
      <c r="D116" s="18">
        <f t="shared" si="10"/>
        <v>12495150.152956484</v>
      </c>
      <c r="E116" s="18">
        <f t="shared" si="11"/>
        <v>4539816.7048866982</v>
      </c>
      <c r="F116" s="18">
        <f t="shared" si="12"/>
        <v>7955333.4480697857</v>
      </c>
      <c r="G116" s="18">
        <f t="shared" si="8"/>
        <v>950100197.06348765</v>
      </c>
    </row>
    <row r="117" spans="2:7">
      <c r="B117" s="12">
        <f t="shared" si="13"/>
        <v>108</v>
      </c>
      <c r="C117" s="18">
        <f t="shared" si="9"/>
        <v>950100197.06348765</v>
      </c>
      <c r="D117" s="18">
        <f t="shared" si="10"/>
        <v>12495150.152956484</v>
      </c>
      <c r="E117" s="18">
        <f t="shared" si="11"/>
        <v>4577648.5107607534</v>
      </c>
      <c r="F117" s="18">
        <f t="shared" si="12"/>
        <v>7917501.6421957305</v>
      </c>
      <c r="G117" s="18">
        <f t="shared" si="8"/>
        <v>945522548.55272686</v>
      </c>
    </row>
    <row r="118" spans="2:7">
      <c r="B118" s="12">
        <f t="shared" si="13"/>
        <v>109</v>
      </c>
      <c r="C118" s="18">
        <f t="shared" si="9"/>
        <v>945522548.55272686</v>
      </c>
      <c r="D118" s="18">
        <f t="shared" si="10"/>
        <v>12495150.152956484</v>
      </c>
      <c r="E118" s="18">
        <f t="shared" si="11"/>
        <v>4615795.5816837605</v>
      </c>
      <c r="F118" s="18">
        <f t="shared" si="12"/>
        <v>7879354.5712727234</v>
      </c>
      <c r="G118" s="18">
        <f t="shared" si="8"/>
        <v>940906752.97104311</v>
      </c>
    </row>
    <row r="119" spans="2:7">
      <c r="B119" s="12">
        <f t="shared" si="13"/>
        <v>110</v>
      </c>
      <c r="C119" s="18">
        <f t="shared" si="9"/>
        <v>940906752.97104311</v>
      </c>
      <c r="D119" s="18">
        <f t="shared" si="10"/>
        <v>12495150.152956484</v>
      </c>
      <c r="E119" s="18">
        <f t="shared" si="11"/>
        <v>4654260.544864458</v>
      </c>
      <c r="F119" s="18">
        <f t="shared" si="12"/>
        <v>7840889.6080920259</v>
      </c>
      <c r="G119" s="18">
        <f t="shared" si="8"/>
        <v>936252492.42617869</v>
      </c>
    </row>
    <row r="120" spans="2:7">
      <c r="B120" s="12">
        <f t="shared" si="13"/>
        <v>111</v>
      </c>
      <c r="C120" s="18">
        <f t="shared" si="9"/>
        <v>936252492.42617869</v>
      </c>
      <c r="D120" s="18">
        <f t="shared" si="10"/>
        <v>12495150.152956484</v>
      </c>
      <c r="E120" s="18">
        <f t="shared" si="11"/>
        <v>4693046.0494049946</v>
      </c>
      <c r="F120" s="18">
        <f t="shared" si="12"/>
        <v>7802104.1035514893</v>
      </c>
      <c r="G120" s="18">
        <f t="shared" si="8"/>
        <v>931559446.37677372</v>
      </c>
    </row>
    <row r="121" spans="2:7">
      <c r="B121" s="12">
        <f t="shared" si="13"/>
        <v>112</v>
      </c>
      <c r="C121" s="18">
        <f t="shared" si="9"/>
        <v>931559446.37677372</v>
      </c>
      <c r="D121" s="18">
        <f t="shared" si="10"/>
        <v>12495150.152956484</v>
      </c>
      <c r="E121" s="18">
        <f t="shared" si="11"/>
        <v>4732154.7664833693</v>
      </c>
      <c r="F121" s="18">
        <f t="shared" si="12"/>
        <v>7762995.3864731146</v>
      </c>
      <c r="G121" s="18">
        <f t="shared" si="8"/>
        <v>926827291.61029029</v>
      </c>
    </row>
    <row r="122" spans="2:7">
      <c r="B122" s="12">
        <f t="shared" si="13"/>
        <v>113</v>
      </c>
      <c r="C122" s="18">
        <f t="shared" si="9"/>
        <v>926827291.61029029</v>
      </c>
      <c r="D122" s="18">
        <f t="shared" si="10"/>
        <v>12495150.152956484</v>
      </c>
      <c r="E122" s="18">
        <f t="shared" si="11"/>
        <v>4771589.3895373987</v>
      </c>
      <c r="F122" s="18">
        <f t="shared" si="12"/>
        <v>7723560.7634190852</v>
      </c>
      <c r="G122" s="18">
        <f t="shared" si="8"/>
        <v>922055702.22075284</v>
      </c>
    </row>
    <row r="123" spans="2:7">
      <c r="B123" s="12">
        <f t="shared" si="13"/>
        <v>114</v>
      </c>
      <c r="C123" s="18">
        <f t="shared" si="9"/>
        <v>922055702.22075284</v>
      </c>
      <c r="D123" s="18">
        <f t="shared" si="10"/>
        <v>12495150.152956484</v>
      </c>
      <c r="E123" s="18">
        <f t="shared" si="11"/>
        <v>4811352.6344502103</v>
      </c>
      <c r="F123" s="18">
        <f t="shared" si="12"/>
        <v>7683797.5185062736</v>
      </c>
      <c r="G123" s="18">
        <f t="shared" si="8"/>
        <v>917244349.58630264</v>
      </c>
    </row>
    <row r="124" spans="2:7">
      <c r="B124" s="12">
        <f t="shared" si="13"/>
        <v>115</v>
      </c>
      <c r="C124" s="18">
        <f t="shared" si="9"/>
        <v>917244349.58630264</v>
      </c>
      <c r="D124" s="18">
        <f t="shared" si="10"/>
        <v>12495150.152956484</v>
      </c>
      <c r="E124" s="18">
        <f t="shared" si="11"/>
        <v>4851447.2397372955</v>
      </c>
      <c r="F124" s="18">
        <f t="shared" si="12"/>
        <v>7643702.9132191883</v>
      </c>
      <c r="G124" s="18">
        <f t="shared" si="8"/>
        <v>912392902.34656537</v>
      </c>
    </row>
    <row r="125" spans="2:7">
      <c r="B125" s="12">
        <f t="shared" si="13"/>
        <v>116</v>
      </c>
      <c r="C125" s="18">
        <f t="shared" si="9"/>
        <v>912392902.34656537</v>
      </c>
      <c r="D125" s="18">
        <f t="shared" si="10"/>
        <v>12495150.152956484</v>
      </c>
      <c r="E125" s="18">
        <f t="shared" si="11"/>
        <v>4891875.966735106</v>
      </c>
      <c r="F125" s="18">
        <f t="shared" si="12"/>
        <v>7603274.1862213779</v>
      </c>
      <c r="G125" s="18">
        <f t="shared" si="8"/>
        <v>907501026.37983024</v>
      </c>
    </row>
    <row r="126" spans="2:7">
      <c r="B126" s="12">
        <f t="shared" si="13"/>
        <v>117</v>
      </c>
      <c r="C126" s="18">
        <f t="shared" si="9"/>
        <v>907501026.37983024</v>
      </c>
      <c r="D126" s="18">
        <f t="shared" si="10"/>
        <v>12495150.152956484</v>
      </c>
      <c r="E126" s="18">
        <f t="shared" si="11"/>
        <v>4932641.5997912316</v>
      </c>
      <c r="F126" s="18">
        <f t="shared" si="12"/>
        <v>7562508.5531652523</v>
      </c>
      <c r="G126" s="18">
        <f t="shared" si="8"/>
        <v>902568384.78003895</v>
      </c>
    </row>
    <row r="127" spans="2:7">
      <c r="B127" s="12">
        <f t="shared" si="13"/>
        <v>118</v>
      </c>
      <c r="C127" s="18">
        <f t="shared" si="9"/>
        <v>902568384.78003895</v>
      </c>
      <c r="D127" s="18">
        <f t="shared" si="10"/>
        <v>12495150.152956484</v>
      </c>
      <c r="E127" s="18">
        <f t="shared" si="11"/>
        <v>4973746.9464561595</v>
      </c>
      <c r="F127" s="18">
        <f t="shared" si="12"/>
        <v>7521403.2065003244</v>
      </c>
      <c r="G127" s="18">
        <f t="shared" si="8"/>
        <v>897594637.83358276</v>
      </c>
    </row>
    <row r="128" spans="2:7">
      <c r="B128" s="12">
        <f t="shared" si="13"/>
        <v>119</v>
      </c>
      <c r="C128" s="18">
        <f t="shared" si="9"/>
        <v>897594637.83358276</v>
      </c>
      <c r="D128" s="18">
        <f t="shared" si="10"/>
        <v>12495150.152956484</v>
      </c>
      <c r="E128" s="18">
        <f t="shared" si="11"/>
        <v>5015194.8376766276</v>
      </c>
      <c r="F128" s="18">
        <f t="shared" si="12"/>
        <v>7479955.3152798563</v>
      </c>
      <c r="G128" s="18">
        <f t="shared" si="8"/>
        <v>892579442.99590611</v>
      </c>
    </row>
    <row r="129" spans="2:7">
      <c r="B129" s="12">
        <f t="shared" si="13"/>
        <v>120</v>
      </c>
      <c r="C129" s="18">
        <f t="shared" si="9"/>
        <v>892579442.99590611</v>
      </c>
      <c r="D129" s="18">
        <f t="shared" si="10"/>
        <v>12495150.152956484</v>
      </c>
      <c r="E129" s="18">
        <f t="shared" si="11"/>
        <v>5056988.1279905997</v>
      </c>
      <c r="F129" s="18">
        <f t="shared" si="12"/>
        <v>7438162.0249658842</v>
      </c>
      <c r="G129" s="18">
        <f t="shared" si="8"/>
        <v>887522454.86791551</v>
      </c>
    </row>
    <row r="130" spans="2:7">
      <c r="B130" s="12">
        <f t="shared" si="13"/>
        <v>121</v>
      </c>
      <c r="C130" s="18">
        <f t="shared" si="9"/>
        <v>887522454.86791551</v>
      </c>
      <c r="D130" s="18">
        <f t="shared" si="10"/>
        <v>12495150.152956484</v>
      </c>
      <c r="E130" s="18">
        <f t="shared" si="11"/>
        <v>5099129.6957238549</v>
      </c>
      <c r="F130" s="18">
        <f t="shared" si="12"/>
        <v>7396020.4572326289</v>
      </c>
      <c r="G130" s="18">
        <f t="shared" si="8"/>
        <v>882423325.17219162</v>
      </c>
    </row>
    <row r="131" spans="2:7">
      <c r="B131" s="12">
        <f t="shared" si="13"/>
        <v>122</v>
      </c>
      <c r="C131" s="18">
        <f t="shared" si="9"/>
        <v>882423325.17219162</v>
      </c>
      <c r="D131" s="18">
        <f t="shared" si="10"/>
        <v>12495150.152956484</v>
      </c>
      <c r="E131" s="18">
        <f t="shared" si="11"/>
        <v>5141622.4431882203</v>
      </c>
      <c r="F131" s="18">
        <f t="shared" si="12"/>
        <v>7353527.7097682636</v>
      </c>
      <c r="G131" s="18">
        <f t="shared" si="8"/>
        <v>877281702.72900343</v>
      </c>
    </row>
    <row r="132" spans="2:7">
      <c r="B132" s="12">
        <f t="shared" si="13"/>
        <v>123</v>
      </c>
      <c r="C132" s="18">
        <f t="shared" si="9"/>
        <v>877281702.72900343</v>
      </c>
      <c r="D132" s="18">
        <f t="shared" si="10"/>
        <v>12495150.152956484</v>
      </c>
      <c r="E132" s="18">
        <f t="shared" si="11"/>
        <v>5184469.296881455</v>
      </c>
      <c r="F132" s="18">
        <f t="shared" si="12"/>
        <v>7310680.8560750289</v>
      </c>
      <c r="G132" s="18">
        <f t="shared" si="8"/>
        <v>872097233.43212199</v>
      </c>
    </row>
    <row r="133" spans="2:7">
      <c r="B133" s="12">
        <f t="shared" si="13"/>
        <v>124</v>
      </c>
      <c r="C133" s="18">
        <f t="shared" si="9"/>
        <v>872097233.43212199</v>
      </c>
      <c r="D133" s="18">
        <f t="shared" si="10"/>
        <v>12495150.152956484</v>
      </c>
      <c r="E133" s="18">
        <f t="shared" si="11"/>
        <v>5227673.207688801</v>
      </c>
      <c r="F133" s="18">
        <f t="shared" si="12"/>
        <v>7267476.9452676829</v>
      </c>
      <c r="G133" s="18">
        <f t="shared" si="8"/>
        <v>866869560.22443318</v>
      </c>
    </row>
    <row r="134" spans="2:7">
      <c r="B134" s="12">
        <f t="shared" si="13"/>
        <v>125</v>
      </c>
      <c r="C134" s="18">
        <f t="shared" si="9"/>
        <v>866869560.22443318</v>
      </c>
      <c r="D134" s="18">
        <f t="shared" si="10"/>
        <v>12495150.152956484</v>
      </c>
      <c r="E134" s="18">
        <f t="shared" si="11"/>
        <v>5271237.1510862075</v>
      </c>
      <c r="F134" s="18">
        <f t="shared" si="12"/>
        <v>7223913.0018702764</v>
      </c>
      <c r="G134" s="18">
        <f t="shared" si="8"/>
        <v>861598323.07334697</v>
      </c>
    </row>
    <row r="135" spans="2:7">
      <c r="B135" s="12">
        <f t="shared" si="13"/>
        <v>126</v>
      </c>
      <c r="C135" s="18">
        <f t="shared" si="9"/>
        <v>861598323.07334697</v>
      </c>
      <c r="D135" s="18">
        <f t="shared" si="10"/>
        <v>12495150.152956484</v>
      </c>
      <c r="E135" s="18">
        <f t="shared" si="11"/>
        <v>5315164.1273452593</v>
      </c>
      <c r="F135" s="18">
        <f t="shared" si="12"/>
        <v>7179986.0256112246</v>
      </c>
      <c r="G135" s="18">
        <f t="shared" si="8"/>
        <v>856283158.94600177</v>
      </c>
    </row>
    <row r="136" spans="2:7">
      <c r="B136" s="12">
        <f t="shared" si="13"/>
        <v>127</v>
      </c>
      <c r="C136" s="18">
        <f t="shared" si="9"/>
        <v>856283158.94600177</v>
      </c>
      <c r="D136" s="18">
        <f t="shared" si="10"/>
        <v>12495150.152956484</v>
      </c>
      <c r="E136" s="18">
        <f t="shared" si="11"/>
        <v>5359457.1617398029</v>
      </c>
      <c r="F136" s="18">
        <f t="shared" si="12"/>
        <v>7135692.991216681</v>
      </c>
      <c r="G136" s="18">
        <f t="shared" si="8"/>
        <v>850923701.78426194</v>
      </c>
    </row>
    <row r="137" spans="2:7">
      <c r="B137" s="12">
        <f t="shared" si="13"/>
        <v>128</v>
      </c>
      <c r="C137" s="18">
        <f t="shared" si="9"/>
        <v>850923701.78426194</v>
      </c>
      <c r="D137" s="18">
        <f t="shared" si="10"/>
        <v>12495150.152956484</v>
      </c>
      <c r="E137" s="18">
        <f t="shared" si="11"/>
        <v>5404119.304754301</v>
      </c>
      <c r="F137" s="18">
        <f t="shared" si="12"/>
        <v>7091030.8482021829</v>
      </c>
      <c r="G137" s="18">
        <f t="shared" ref="G137:G200" si="14">+C137-E137</f>
        <v>845519582.47950768</v>
      </c>
    </row>
    <row r="138" spans="2:7">
      <c r="B138" s="12">
        <f t="shared" si="13"/>
        <v>129</v>
      </c>
      <c r="C138" s="18">
        <f t="shared" ref="C138:C201" si="15">+G137</f>
        <v>845519582.47950768</v>
      </c>
      <c r="D138" s="18">
        <f t="shared" ref="D138:D201" si="16">-PMT($G$2,$G$3,$G$4)</f>
        <v>12495150.152956484</v>
      </c>
      <c r="E138" s="18">
        <f t="shared" ref="E138:E201" si="17">+D138-F138</f>
        <v>5449153.63229392</v>
      </c>
      <c r="F138" s="18">
        <f t="shared" ref="F138:F201" si="18">+C138*$G$2</f>
        <v>7045996.5206625639</v>
      </c>
      <c r="G138" s="18">
        <f t="shared" si="14"/>
        <v>840070428.84721375</v>
      </c>
    </row>
    <row r="139" spans="2:7">
      <c r="B139" s="12">
        <f t="shared" si="13"/>
        <v>130</v>
      </c>
      <c r="C139" s="18">
        <f t="shared" si="15"/>
        <v>840070428.84721375</v>
      </c>
      <c r="D139" s="18">
        <f t="shared" si="16"/>
        <v>12495150.152956484</v>
      </c>
      <c r="E139" s="18">
        <f t="shared" si="17"/>
        <v>5494563.2458963692</v>
      </c>
      <c r="F139" s="18">
        <f t="shared" si="18"/>
        <v>7000586.9070601147</v>
      </c>
      <c r="G139" s="18">
        <f t="shared" si="14"/>
        <v>834575865.60131741</v>
      </c>
    </row>
    <row r="140" spans="2:7">
      <c r="B140" s="12">
        <f t="shared" ref="B140:B203" si="19">+B139+1</f>
        <v>131</v>
      </c>
      <c r="C140" s="18">
        <f t="shared" si="15"/>
        <v>834575865.60131741</v>
      </c>
      <c r="D140" s="18">
        <f t="shared" si="16"/>
        <v>12495150.152956484</v>
      </c>
      <c r="E140" s="18">
        <f t="shared" si="17"/>
        <v>5540351.2729455056</v>
      </c>
      <c r="F140" s="18">
        <f t="shared" si="18"/>
        <v>6954798.8800109783</v>
      </c>
      <c r="G140" s="18">
        <f t="shared" si="14"/>
        <v>829035514.32837188</v>
      </c>
    </row>
    <row r="141" spans="2:7">
      <c r="B141" s="12">
        <f t="shared" si="19"/>
        <v>132</v>
      </c>
      <c r="C141" s="18">
        <f t="shared" si="15"/>
        <v>829035514.32837188</v>
      </c>
      <c r="D141" s="18">
        <f t="shared" si="16"/>
        <v>12495150.152956484</v>
      </c>
      <c r="E141" s="18">
        <f t="shared" si="17"/>
        <v>5586520.8668867182</v>
      </c>
      <c r="F141" s="18">
        <f t="shared" si="18"/>
        <v>6908629.2860697657</v>
      </c>
      <c r="G141" s="18">
        <f t="shared" si="14"/>
        <v>823448993.46148515</v>
      </c>
    </row>
    <row r="142" spans="2:7">
      <c r="B142" s="12">
        <f t="shared" si="19"/>
        <v>133</v>
      </c>
      <c r="C142" s="18">
        <f t="shared" si="15"/>
        <v>823448993.46148515</v>
      </c>
      <c r="D142" s="18">
        <f t="shared" si="16"/>
        <v>12495150.152956484</v>
      </c>
      <c r="E142" s="18">
        <f t="shared" si="17"/>
        <v>5633075.2074441081</v>
      </c>
      <c r="F142" s="18">
        <f t="shared" si="18"/>
        <v>6862074.9455123758</v>
      </c>
      <c r="G142" s="18">
        <f t="shared" si="14"/>
        <v>817815918.25404108</v>
      </c>
    </row>
    <row r="143" spans="2:7">
      <c r="B143" s="12">
        <f t="shared" si="19"/>
        <v>134</v>
      </c>
      <c r="C143" s="18">
        <f t="shared" si="15"/>
        <v>817815918.25404108</v>
      </c>
      <c r="D143" s="18">
        <f t="shared" si="16"/>
        <v>12495150.152956484</v>
      </c>
      <c r="E143" s="18">
        <f t="shared" si="17"/>
        <v>5680017.5008394746</v>
      </c>
      <c r="F143" s="18">
        <f t="shared" si="18"/>
        <v>6815132.6521170093</v>
      </c>
      <c r="G143" s="18">
        <f t="shared" si="14"/>
        <v>812135900.7532016</v>
      </c>
    </row>
    <row r="144" spans="2:7">
      <c r="B144" s="12">
        <f t="shared" si="19"/>
        <v>135</v>
      </c>
      <c r="C144" s="18">
        <f t="shared" si="15"/>
        <v>812135900.7532016</v>
      </c>
      <c r="D144" s="18">
        <f t="shared" si="16"/>
        <v>12495150.152956484</v>
      </c>
      <c r="E144" s="18">
        <f t="shared" si="17"/>
        <v>5727350.9800131377</v>
      </c>
      <c r="F144" s="18">
        <f t="shared" si="18"/>
        <v>6767799.1729433462</v>
      </c>
      <c r="G144" s="18">
        <f t="shared" si="14"/>
        <v>806408549.77318847</v>
      </c>
    </row>
    <row r="145" spans="2:7">
      <c r="B145" s="12">
        <f t="shared" si="19"/>
        <v>136</v>
      </c>
      <c r="C145" s="18">
        <f t="shared" si="15"/>
        <v>806408549.77318847</v>
      </c>
      <c r="D145" s="18">
        <f t="shared" si="16"/>
        <v>12495150.152956484</v>
      </c>
      <c r="E145" s="18">
        <f t="shared" si="17"/>
        <v>5775078.9048465798</v>
      </c>
      <c r="F145" s="18">
        <f t="shared" si="18"/>
        <v>6720071.2481099041</v>
      </c>
      <c r="G145" s="18">
        <f t="shared" si="14"/>
        <v>800633470.86834192</v>
      </c>
    </row>
    <row r="146" spans="2:7">
      <c r="B146" s="12">
        <f t="shared" si="19"/>
        <v>137</v>
      </c>
      <c r="C146" s="18">
        <f t="shared" si="15"/>
        <v>800633470.86834192</v>
      </c>
      <c r="D146" s="18">
        <f t="shared" si="16"/>
        <v>12495150.152956484</v>
      </c>
      <c r="E146" s="18">
        <f t="shared" si="17"/>
        <v>5823204.5623869682</v>
      </c>
      <c r="F146" s="18">
        <f t="shared" si="18"/>
        <v>6671945.5905695157</v>
      </c>
      <c r="G146" s="18">
        <f t="shared" si="14"/>
        <v>794810266.30595493</v>
      </c>
    </row>
    <row r="147" spans="2:7">
      <c r="B147" s="12">
        <f t="shared" si="19"/>
        <v>138</v>
      </c>
      <c r="C147" s="18">
        <f t="shared" si="15"/>
        <v>794810266.30595493</v>
      </c>
      <c r="D147" s="18">
        <f t="shared" si="16"/>
        <v>12495150.152956484</v>
      </c>
      <c r="E147" s="18">
        <f t="shared" si="17"/>
        <v>5871731.267073526</v>
      </c>
      <c r="F147" s="18">
        <f t="shared" si="18"/>
        <v>6623418.8858829578</v>
      </c>
      <c r="G147" s="18">
        <f t="shared" si="14"/>
        <v>788938535.03888142</v>
      </c>
    </row>
    <row r="148" spans="2:7">
      <c r="B148" s="12">
        <f t="shared" si="19"/>
        <v>139</v>
      </c>
      <c r="C148" s="18">
        <f t="shared" si="15"/>
        <v>788938535.03888142</v>
      </c>
      <c r="D148" s="18">
        <f t="shared" si="16"/>
        <v>12495150.152956484</v>
      </c>
      <c r="E148" s="18">
        <f t="shared" si="17"/>
        <v>5920662.3609658051</v>
      </c>
      <c r="F148" s="18">
        <f t="shared" si="18"/>
        <v>6574487.7919906788</v>
      </c>
      <c r="G148" s="18">
        <f t="shared" si="14"/>
        <v>783017872.67791557</v>
      </c>
    </row>
    <row r="149" spans="2:7">
      <c r="B149" s="12">
        <f t="shared" si="19"/>
        <v>140</v>
      </c>
      <c r="C149" s="18">
        <f t="shared" si="15"/>
        <v>783017872.67791557</v>
      </c>
      <c r="D149" s="18">
        <f t="shared" si="16"/>
        <v>12495150.152956484</v>
      </c>
      <c r="E149" s="18">
        <f t="shared" si="17"/>
        <v>5970001.2139738537</v>
      </c>
      <c r="F149" s="18">
        <f t="shared" si="18"/>
        <v>6525148.9389826301</v>
      </c>
      <c r="G149" s="18">
        <f t="shared" si="14"/>
        <v>777047871.46394169</v>
      </c>
    </row>
    <row r="150" spans="2:7">
      <c r="B150" s="12">
        <f t="shared" si="19"/>
        <v>141</v>
      </c>
      <c r="C150" s="18">
        <f t="shared" si="15"/>
        <v>777047871.46394169</v>
      </c>
      <c r="D150" s="18">
        <f t="shared" si="16"/>
        <v>12495150.152956484</v>
      </c>
      <c r="E150" s="18">
        <f t="shared" si="17"/>
        <v>6019751.2240903033</v>
      </c>
      <c r="F150" s="18">
        <f t="shared" si="18"/>
        <v>6475398.9288661806</v>
      </c>
      <c r="G150" s="18">
        <f t="shared" si="14"/>
        <v>771028120.23985136</v>
      </c>
    </row>
    <row r="151" spans="2:7">
      <c r="B151" s="12">
        <f t="shared" si="19"/>
        <v>142</v>
      </c>
      <c r="C151" s="18">
        <f t="shared" si="15"/>
        <v>771028120.23985136</v>
      </c>
      <c r="D151" s="18">
        <f t="shared" si="16"/>
        <v>12495150.152956484</v>
      </c>
      <c r="E151" s="18">
        <f t="shared" si="17"/>
        <v>6069915.8176243892</v>
      </c>
      <c r="F151" s="18">
        <f t="shared" si="18"/>
        <v>6425234.3353320947</v>
      </c>
      <c r="G151" s="18">
        <f t="shared" si="14"/>
        <v>764958204.42222703</v>
      </c>
    </row>
    <row r="152" spans="2:7">
      <c r="B152" s="12">
        <f t="shared" si="19"/>
        <v>143</v>
      </c>
      <c r="C152" s="18">
        <f t="shared" si="15"/>
        <v>764958204.42222703</v>
      </c>
      <c r="D152" s="18">
        <f t="shared" si="16"/>
        <v>12495150.152956484</v>
      </c>
      <c r="E152" s="18">
        <f t="shared" si="17"/>
        <v>6120498.4494379256</v>
      </c>
      <c r="F152" s="18">
        <f t="shared" si="18"/>
        <v>6374651.7035185583</v>
      </c>
      <c r="G152" s="18">
        <f t="shared" si="14"/>
        <v>758837705.97278905</v>
      </c>
    </row>
    <row r="153" spans="2:7">
      <c r="B153" s="12">
        <f t="shared" si="19"/>
        <v>144</v>
      </c>
      <c r="C153" s="18">
        <f t="shared" si="15"/>
        <v>758837705.97278905</v>
      </c>
      <c r="D153" s="18">
        <f t="shared" si="16"/>
        <v>12495150.152956484</v>
      </c>
      <c r="E153" s="18">
        <f t="shared" si="17"/>
        <v>6171502.6031832416</v>
      </c>
      <c r="F153" s="18">
        <f t="shared" si="18"/>
        <v>6323647.5497732423</v>
      </c>
      <c r="G153" s="18">
        <f t="shared" si="14"/>
        <v>752666203.36960578</v>
      </c>
    </row>
    <row r="154" spans="2:7">
      <c r="B154" s="12">
        <f t="shared" si="19"/>
        <v>145</v>
      </c>
      <c r="C154" s="18">
        <f t="shared" si="15"/>
        <v>752666203.36960578</v>
      </c>
      <c r="D154" s="18">
        <f t="shared" si="16"/>
        <v>12495150.152956484</v>
      </c>
      <c r="E154" s="18">
        <f t="shared" si="17"/>
        <v>6222931.7915431028</v>
      </c>
      <c r="F154" s="18">
        <f t="shared" si="18"/>
        <v>6272218.3614133811</v>
      </c>
      <c r="G154" s="18">
        <f t="shared" si="14"/>
        <v>746443271.57806265</v>
      </c>
    </row>
    <row r="155" spans="2:7">
      <c r="B155" s="12">
        <f t="shared" si="19"/>
        <v>146</v>
      </c>
      <c r="C155" s="18">
        <f t="shared" si="15"/>
        <v>746443271.57806265</v>
      </c>
      <c r="D155" s="18">
        <f t="shared" si="16"/>
        <v>12495150.152956484</v>
      </c>
      <c r="E155" s="18">
        <f t="shared" si="17"/>
        <v>6274789.5564726284</v>
      </c>
      <c r="F155" s="18">
        <f t="shared" si="18"/>
        <v>6220360.5964838555</v>
      </c>
      <c r="G155" s="18">
        <f t="shared" si="14"/>
        <v>740168482.02158999</v>
      </c>
    </row>
    <row r="156" spans="2:7">
      <c r="B156" s="12">
        <f t="shared" si="19"/>
        <v>147</v>
      </c>
      <c r="C156" s="18">
        <f t="shared" si="15"/>
        <v>740168482.02158999</v>
      </c>
      <c r="D156" s="18">
        <f t="shared" si="16"/>
        <v>12495150.152956484</v>
      </c>
      <c r="E156" s="18">
        <f t="shared" si="17"/>
        <v>6327079.4694432337</v>
      </c>
      <c r="F156" s="18">
        <f t="shared" si="18"/>
        <v>6168070.6835132502</v>
      </c>
      <c r="G156" s="18">
        <f t="shared" si="14"/>
        <v>733841402.55214679</v>
      </c>
    </row>
    <row r="157" spans="2:7">
      <c r="B157" s="12">
        <f t="shared" si="19"/>
        <v>148</v>
      </c>
      <c r="C157" s="18">
        <f t="shared" si="15"/>
        <v>733841402.55214679</v>
      </c>
      <c r="D157" s="18">
        <f t="shared" si="16"/>
        <v>12495150.152956484</v>
      </c>
      <c r="E157" s="18">
        <f t="shared" si="17"/>
        <v>6379805.1316885939</v>
      </c>
      <c r="F157" s="18">
        <f t="shared" si="18"/>
        <v>6115345.02126789</v>
      </c>
      <c r="G157" s="18">
        <f t="shared" si="14"/>
        <v>727461597.4204582</v>
      </c>
    </row>
    <row r="158" spans="2:7">
      <c r="B158" s="12">
        <f t="shared" si="19"/>
        <v>149</v>
      </c>
      <c r="C158" s="18">
        <f t="shared" si="15"/>
        <v>727461597.4204582</v>
      </c>
      <c r="D158" s="18">
        <f t="shared" si="16"/>
        <v>12495150.152956484</v>
      </c>
      <c r="E158" s="18">
        <f t="shared" si="17"/>
        <v>6432970.1744526653</v>
      </c>
      <c r="F158" s="18">
        <f t="shared" si="18"/>
        <v>6062179.9785038186</v>
      </c>
      <c r="G158" s="18">
        <f t="shared" si="14"/>
        <v>721028627.24600554</v>
      </c>
    </row>
    <row r="159" spans="2:7">
      <c r="B159" s="12">
        <f t="shared" si="19"/>
        <v>150</v>
      </c>
      <c r="C159" s="18">
        <f t="shared" si="15"/>
        <v>721028627.24600554</v>
      </c>
      <c r="D159" s="18">
        <f t="shared" si="16"/>
        <v>12495150.152956484</v>
      </c>
      <c r="E159" s="18">
        <f t="shared" si="17"/>
        <v>6486578.2592397714</v>
      </c>
      <c r="F159" s="18">
        <f t="shared" si="18"/>
        <v>6008571.8937167125</v>
      </c>
      <c r="G159" s="18">
        <f t="shared" si="14"/>
        <v>714542048.98676574</v>
      </c>
    </row>
    <row r="160" spans="2:7">
      <c r="B160" s="12">
        <f t="shared" si="19"/>
        <v>151</v>
      </c>
      <c r="C160" s="18">
        <f t="shared" si="15"/>
        <v>714542048.98676574</v>
      </c>
      <c r="D160" s="18">
        <f t="shared" si="16"/>
        <v>12495150.152956484</v>
      </c>
      <c r="E160" s="18">
        <f t="shared" si="17"/>
        <v>6540633.0780667691</v>
      </c>
      <c r="F160" s="18">
        <f t="shared" si="18"/>
        <v>5954517.0748897148</v>
      </c>
      <c r="G160" s="18">
        <f t="shared" si="14"/>
        <v>708001415.90869892</v>
      </c>
    </row>
    <row r="161" spans="2:7">
      <c r="B161" s="12">
        <f t="shared" si="19"/>
        <v>152</v>
      </c>
      <c r="C161" s="18">
        <f t="shared" si="15"/>
        <v>708001415.90869892</v>
      </c>
      <c r="D161" s="18">
        <f t="shared" si="16"/>
        <v>12495150.152956484</v>
      </c>
      <c r="E161" s="18">
        <f t="shared" si="17"/>
        <v>6595138.3537173262</v>
      </c>
      <c r="F161" s="18">
        <f t="shared" si="18"/>
        <v>5900011.7992391577</v>
      </c>
      <c r="G161" s="18">
        <f t="shared" si="14"/>
        <v>701406277.55498159</v>
      </c>
    </row>
    <row r="162" spans="2:7">
      <c r="B162" s="12">
        <f t="shared" si="19"/>
        <v>153</v>
      </c>
      <c r="C162" s="18">
        <f t="shared" si="15"/>
        <v>701406277.55498159</v>
      </c>
      <c r="D162" s="18">
        <f t="shared" si="16"/>
        <v>12495150.152956484</v>
      </c>
      <c r="E162" s="18">
        <f t="shared" si="17"/>
        <v>6650097.8399983039</v>
      </c>
      <c r="F162" s="18">
        <f t="shared" si="18"/>
        <v>5845052.31295818</v>
      </c>
      <c r="G162" s="18">
        <f t="shared" si="14"/>
        <v>694756179.71498334</v>
      </c>
    </row>
    <row r="163" spans="2:7">
      <c r="B163" s="12">
        <f t="shared" si="19"/>
        <v>154</v>
      </c>
      <c r="C163" s="18">
        <f t="shared" si="15"/>
        <v>694756179.71498334</v>
      </c>
      <c r="D163" s="18">
        <f t="shared" si="16"/>
        <v>12495150.152956484</v>
      </c>
      <c r="E163" s="18">
        <f t="shared" si="17"/>
        <v>6705515.3219982898</v>
      </c>
      <c r="F163" s="18">
        <f t="shared" si="18"/>
        <v>5789634.8309581941</v>
      </c>
      <c r="G163" s="18">
        <f t="shared" si="14"/>
        <v>688050664.39298511</v>
      </c>
    </row>
    <row r="164" spans="2:7">
      <c r="B164" s="12">
        <f t="shared" si="19"/>
        <v>155</v>
      </c>
      <c r="C164" s="18">
        <f t="shared" si="15"/>
        <v>688050664.39298511</v>
      </c>
      <c r="D164" s="18">
        <f t="shared" si="16"/>
        <v>12495150.152956484</v>
      </c>
      <c r="E164" s="18">
        <f t="shared" si="17"/>
        <v>6761394.616348275</v>
      </c>
      <c r="F164" s="18">
        <f t="shared" si="18"/>
        <v>5733755.5366082089</v>
      </c>
      <c r="G164" s="18">
        <f t="shared" si="14"/>
        <v>681289269.77663684</v>
      </c>
    </row>
    <row r="165" spans="2:7">
      <c r="B165" s="12">
        <f t="shared" si="19"/>
        <v>156</v>
      </c>
      <c r="C165" s="18">
        <f t="shared" si="15"/>
        <v>681289269.77663684</v>
      </c>
      <c r="D165" s="18">
        <f t="shared" si="16"/>
        <v>12495150.152956484</v>
      </c>
      <c r="E165" s="18">
        <f t="shared" si="17"/>
        <v>6817739.5714845099</v>
      </c>
      <c r="F165" s="18">
        <f t="shared" si="18"/>
        <v>5677410.581471974</v>
      </c>
      <c r="G165" s="18">
        <f t="shared" si="14"/>
        <v>674471530.20515227</v>
      </c>
    </row>
    <row r="166" spans="2:7">
      <c r="B166" s="12">
        <f t="shared" si="19"/>
        <v>157</v>
      </c>
      <c r="C166" s="18">
        <f t="shared" si="15"/>
        <v>674471530.20515227</v>
      </c>
      <c r="D166" s="18">
        <f t="shared" si="16"/>
        <v>12495150.152956484</v>
      </c>
      <c r="E166" s="18">
        <f t="shared" si="17"/>
        <v>6874554.0679135481</v>
      </c>
      <c r="F166" s="18">
        <f t="shared" si="18"/>
        <v>5620596.0850429358</v>
      </c>
      <c r="G166" s="18">
        <f t="shared" si="14"/>
        <v>667596976.13723874</v>
      </c>
    </row>
    <row r="167" spans="2:7">
      <c r="B167" s="12">
        <f t="shared" si="19"/>
        <v>158</v>
      </c>
      <c r="C167" s="18">
        <f t="shared" si="15"/>
        <v>667596976.13723874</v>
      </c>
      <c r="D167" s="18">
        <f t="shared" si="16"/>
        <v>12495150.152956484</v>
      </c>
      <c r="E167" s="18">
        <f t="shared" si="17"/>
        <v>6931842.0184794944</v>
      </c>
      <c r="F167" s="18">
        <f t="shared" si="18"/>
        <v>5563308.1344769895</v>
      </c>
      <c r="G167" s="18">
        <f t="shared" si="14"/>
        <v>660665134.11875927</v>
      </c>
    </row>
    <row r="168" spans="2:7">
      <c r="B168" s="12">
        <f t="shared" si="19"/>
        <v>159</v>
      </c>
      <c r="C168" s="18">
        <f t="shared" si="15"/>
        <v>660665134.11875927</v>
      </c>
      <c r="D168" s="18">
        <f t="shared" si="16"/>
        <v>12495150.152956484</v>
      </c>
      <c r="E168" s="18">
        <f t="shared" si="17"/>
        <v>6989607.3686334901</v>
      </c>
      <c r="F168" s="18">
        <f t="shared" si="18"/>
        <v>5505542.7843229938</v>
      </c>
      <c r="G168" s="18">
        <f t="shared" si="14"/>
        <v>653675526.75012577</v>
      </c>
    </row>
    <row r="169" spans="2:7">
      <c r="B169" s="12">
        <f t="shared" si="19"/>
        <v>160</v>
      </c>
      <c r="C169" s="18">
        <f t="shared" si="15"/>
        <v>653675526.75012577</v>
      </c>
      <c r="D169" s="18">
        <f t="shared" si="16"/>
        <v>12495150.152956484</v>
      </c>
      <c r="E169" s="18">
        <f t="shared" si="17"/>
        <v>7047854.0967054358</v>
      </c>
      <c r="F169" s="18">
        <f t="shared" si="18"/>
        <v>5447296.0562510481</v>
      </c>
      <c r="G169" s="18">
        <f t="shared" si="14"/>
        <v>646627672.65342033</v>
      </c>
    </row>
    <row r="170" spans="2:7">
      <c r="B170" s="12">
        <f t="shared" si="19"/>
        <v>161</v>
      </c>
      <c r="C170" s="18">
        <f t="shared" si="15"/>
        <v>646627672.65342033</v>
      </c>
      <c r="D170" s="18">
        <f t="shared" si="16"/>
        <v>12495150.152956484</v>
      </c>
      <c r="E170" s="18">
        <f t="shared" si="17"/>
        <v>7106586.214177981</v>
      </c>
      <c r="F170" s="18">
        <f t="shared" si="18"/>
        <v>5388563.9387785029</v>
      </c>
      <c r="G170" s="18">
        <f t="shared" si="14"/>
        <v>639521086.43924236</v>
      </c>
    </row>
    <row r="171" spans="2:7">
      <c r="B171" s="12">
        <f t="shared" si="19"/>
        <v>162</v>
      </c>
      <c r="C171" s="18">
        <f t="shared" si="15"/>
        <v>639521086.43924236</v>
      </c>
      <c r="D171" s="18">
        <f t="shared" si="16"/>
        <v>12495150.152956484</v>
      </c>
      <c r="E171" s="18">
        <f t="shared" si="17"/>
        <v>7165807.7659627972</v>
      </c>
      <c r="F171" s="18">
        <f t="shared" si="18"/>
        <v>5329342.3869936867</v>
      </c>
      <c r="G171" s="18">
        <f t="shared" si="14"/>
        <v>632355278.67327952</v>
      </c>
    </row>
    <row r="172" spans="2:7">
      <c r="B172" s="12">
        <f t="shared" si="19"/>
        <v>163</v>
      </c>
      <c r="C172" s="18">
        <f t="shared" si="15"/>
        <v>632355278.67327952</v>
      </c>
      <c r="D172" s="18">
        <f t="shared" si="16"/>
        <v>12495150.152956484</v>
      </c>
      <c r="E172" s="18">
        <f t="shared" si="17"/>
        <v>7225522.830679155</v>
      </c>
      <c r="F172" s="18">
        <f t="shared" si="18"/>
        <v>5269627.3222773289</v>
      </c>
      <c r="G172" s="18">
        <f t="shared" si="14"/>
        <v>625129755.84260035</v>
      </c>
    </row>
    <row r="173" spans="2:7">
      <c r="B173" s="12">
        <f t="shared" si="19"/>
        <v>164</v>
      </c>
      <c r="C173" s="18">
        <f t="shared" si="15"/>
        <v>625129755.84260035</v>
      </c>
      <c r="D173" s="18">
        <f t="shared" si="16"/>
        <v>12495150.152956484</v>
      </c>
      <c r="E173" s="18">
        <f t="shared" si="17"/>
        <v>7285735.5209348146</v>
      </c>
      <c r="F173" s="18">
        <f t="shared" si="18"/>
        <v>5209414.6320216693</v>
      </c>
      <c r="G173" s="18">
        <f t="shared" si="14"/>
        <v>617844020.32166553</v>
      </c>
    </row>
    <row r="174" spans="2:7">
      <c r="B174" s="12">
        <f t="shared" si="19"/>
        <v>165</v>
      </c>
      <c r="C174" s="18">
        <f t="shared" si="15"/>
        <v>617844020.32166553</v>
      </c>
      <c r="D174" s="18">
        <f t="shared" si="16"/>
        <v>12495150.152956484</v>
      </c>
      <c r="E174" s="18">
        <f t="shared" si="17"/>
        <v>7346449.9836092712</v>
      </c>
      <c r="F174" s="18">
        <f t="shared" si="18"/>
        <v>5148700.1693472126</v>
      </c>
      <c r="G174" s="18">
        <f t="shared" si="14"/>
        <v>610497570.33805621</v>
      </c>
    </row>
    <row r="175" spans="2:7">
      <c r="B175" s="12">
        <f t="shared" si="19"/>
        <v>166</v>
      </c>
      <c r="C175" s="18">
        <f t="shared" si="15"/>
        <v>610497570.33805621</v>
      </c>
      <c r="D175" s="18">
        <f t="shared" si="16"/>
        <v>12495150.152956484</v>
      </c>
      <c r="E175" s="18">
        <f t="shared" si="17"/>
        <v>7407670.4001393486</v>
      </c>
      <c r="F175" s="18">
        <f t="shared" si="18"/>
        <v>5087479.7528171353</v>
      </c>
      <c r="G175" s="18">
        <f t="shared" si="14"/>
        <v>603089899.93791687</v>
      </c>
    </row>
    <row r="176" spans="2:7">
      <c r="B176" s="12">
        <f t="shared" si="19"/>
        <v>167</v>
      </c>
      <c r="C176" s="18">
        <f t="shared" si="15"/>
        <v>603089899.93791687</v>
      </c>
      <c r="D176" s="18">
        <f t="shared" si="16"/>
        <v>12495150.152956484</v>
      </c>
      <c r="E176" s="18">
        <f t="shared" si="17"/>
        <v>7469400.9868071768</v>
      </c>
      <c r="F176" s="18">
        <f t="shared" si="18"/>
        <v>5025749.166149307</v>
      </c>
      <c r="G176" s="18">
        <f t="shared" si="14"/>
        <v>595620498.95110965</v>
      </c>
    </row>
    <row r="177" spans="2:7">
      <c r="B177" s="12">
        <f t="shared" si="19"/>
        <v>168</v>
      </c>
      <c r="C177" s="18">
        <f t="shared" si="15"/>
        <v>595620498.95110965</v>
      </c>
      <c r="D177" s="18">
        <f t="shared" si="16"/>
        <v>12495150.152956484</v>
      </c>
      <c r="E177" s="18">
        <f t="shared" si="17"/>
        <v>7531645.9950305698</v>
      </c>
      <c r="F177" s="18">
        <f t="shared" si="18"/>
        <v>4963504.157925914</v>
      </c>
      <c r="G177" s="18">
        <f t="shared" si="14"/>
        <v>588088852.95607913</v>
      </c>
    </row>
    <row r="178" spans="2:7">
      <c r="B178" s="12">
        <f t="shared" si="19"/>
        <v>169</v>
      </c>
      <c r="C178" s="18">
        <f t="shared" si="15"/>
        <v>588088852.95607913</v>
      </c>
      <c r="D178" s="18">
        <f t="shared" si="16"/>
        <v>12495150.152956484</v>
      </c>
      <c r="E178" s="18">
        <f t="shared" si="17"/>
        <v>7594409.7116558244</v>
      </c>
      <c r="F178" s="18">
        <f t="shared" si="18"/>
        <v>4900740.4413006594</v>
      </c>
      <c r="G178" s="18">
        <f t="shared" si="14"/>
        <v>580494443.24442327</v>
      </c>
    </row>
    <row r="179" spans="2:7">
      <c r="B179" s="12">
        <f t="shared" si="19"/>
        <v>170</v>
      </c>
      <c r="C179" s="18">
        <f t="shared" si="15"/>
        <v>580494443.24442327</v>
      </c>
      <c r="D179" s="18">
        <f t="shared" si="16"/>
        <v>12495150.152956484</v>
      </c>
      <c r="E179" s="18">
        <f t="shared" si="17"/>
        <v>7657696.4592529563</v>
      </c>
      <c r="F179" s="18">
        <f t="shared" si="18"/>
        <v>4837453.6937035276</v>
      </c>
      <c r="G179" s="18">
        <f t="shared" si="14"/>
        <v>572836746.78517032</v>
      </c>
    </row>
    <row r="180" spans="2:7">
      <c r="B180" s="12">
        <f t="shared" si="19"/>
        <v>171</v>
      </c>
      <c r="C180" s="18">
        <f t="shared" si="15"/>
        <v>572836746.78517032</v>
      </c>
      <c r="D180" s="18">
        <f t="shared" si="16"/>
        <v>12495150.152956484</v>
      </c>
      <c r="E180" s="18">
        <f t="shared" si="17"/>
        <v>7721510.5964133982</v>
      </c>
      <c r="F180" s="18">
        <f t="shared" si="18"/>
        <v>4773639.5565430857</v>
      </c>
      <c r="G180" s="18">
        <f t="shared" si="14"/>
        <v>565115236.18875694</v>
      </c>
    </row>
    <row r="181" spans="2:7">
      <c r="B181" s="12">
        <f t="shared" si="19"/>
        <v>172</v>
      </c>
      <c r="C181" s="18">
        <f t="shared" si="15"/>
        <v>565115236.18875694</v>
      </c>
      <c r="D181" s="18">
        <f t="shared" si="16"/>
        <v>12495150.152956484</v>
      </c>
      <c r="E181" s="18">
        <f t="shared" si="17"/>
        <v>7785856.5180501761</v>
      </c>
      <c r="F181" s="18">
        <f t="shared" si="18"/>
        <v>4709293.6349063078</v>
      </c>
      <c r="G181" s="18">
        <f t="shared" si="14"/>
        <v>557329379.67070675</v>
      </c>
    </row>
    <row r="182" spans="2:7">
      <c r="B182" s="12">
        <f t="shared" si="19"/>
        <v>173</v>
      </c>
      <c r="C182" s="18">
        <f t="shared" si="15"/>
        <v>557329379.67070675</v>
      </c>
      <c r="D182" s="18">
        <f t="shared" si="16"/>
        <v>12495150.152956484</v>
      </c>
      <c r="E182" s="18">
        <f t="shared" si="17"/>
        <v>7850738.6557005942</v>
      </c>
      <c r="F182" s="18">
        <f t="shared" si="18"/>
        <v>4644411.4972558897</v>
      </c>
      <c r="G182" s="18">
        <f t="shared" si="14"/>
        <v>549478641.01500618</v>
      </c>
    </row>
    <row r="183" spans="2:7">
      <c r="B183" s="12">
        <f t="shared" si="19"/>
        <v>174</v>
      </c>
      <c r="C183" s="18">
        <f t="shared" si="15"/>
        <v>549478641.01500618</v>
      </c>
      <c r="D183" s="18">
        <f t="shared" si="16"/>
        <v>12495150.152956484</v>
      </c>
      <c r="E183" s="18">
        <f t="shared" si="17"/>
        <v>7916161.4778314326</v>
      </c>
      <c r="F183" s="18">
        <f t="shared" si="18"/>
        <v>4578988.6751250513</v>
      </c>
      <c r="G183" s="18">
        <f t="shared" si="14"/>
        <v>541562479.5371747</v>
      </c>
    </row>
    <row r="184" spans="2:7">
      <c r="B184" s="12">
        <f t="shared" si="19"/>
        <v>175</v>
      </c>
      <c r="C184" s="18">
        <f t="shared" si="15"/>
        <v>541562479.5371747</v>
      </c>
      <c r="D184" s="18">
        <f t="shared" si="16"/>
        <v>12495150.152956484</v>
      </c>
      <c r="E184" s="18">
        <f t="shared" si="17"/>
        <v>7982129.4901466947</v>
      </c>
      <c r="F184" s="18">
        <f t="shared" si="18"/>
        <v>4513020.6628097892</v>
      </c>
      <c r="G184" s="18">
        <f t="shared" si="14"/>
        <v>533580350.04702801</v>
      </c>
    </row>
    <row r="185" spans="2:7">
      <c r="B185" s="12">
        <f t="shared" si="19"/>
        <v>176</v>
      </c>
      <c r="C185" s="18">
        <f t="shared" si="15"/>
        <v>533580350.04702801</v>
      </c>
      <c r="D185" s="18">
        <f t="shared" si="16"/>
        <v>12495150.152956484</v>
      </c>
      <c r="E185" s="18">
        <f t="shared" si="17"/>
        <v>8048647.2358979173</v>
      </c>
      <c r="F185" s="18">
        <f t="shared" si="18"/>
        <v>4446502.9170585666</v>
      </c>
      <c r="G185" s="18">
        <f t="shared" si="14"/>
        <v>525531702.81113011</v>
      </c>
    </row>
    <row r="186" spans="2:7">
      <c r="B186" s="12">
        <f t="shared" si="19"/>
        <v>177</v>
      </c>
      <c r="C186" s="18">
        <f t="shared" si="15"/>
        <v>525531702.81113011</v>
      </c>
      <c r="D186" s="18">
        <f t="shared" si="16"/>
        <v>12495150.152956484</v>
      </c>
      <c r="E186" s="18">
        <f t="shared" si="17"/>
        <v>8115719.2961970661</v>
      </c>
      <c r="F186" s="18">
        <f t="shared" si="18"/>
        <v>4379430.8567594178</v>
      </c>
      <c r="G186" s="18">
        <f t="shared" si="14"/>
        <v>517415983.51493305</v>
      </c>
    </row>
    <row r="187" spans="2:7">
      <c r="B187" s="12">
        <f t="shared" si="19"/>
        <v>178</v>
      </c>
      <c r="C187" s="18">
        <f t="shared" si="15"/>
        <v>517415983.51493305</v>
      </c>
      <c r="D187" s="18">
        <f t="shared" si="16"/>
        <v>12495150.152956484</v>
      </c>
      <c r="E187" s="18">
        <f t="shared" si="17"/>
        <v>8183350.2903320417</v>
      </c>
      <c r="F187" s="18">
        <f t="shared" si="18"/>
        <v>4311799.8626244422</v>
      </c>
      <c r="G187" s="18">
        <f t="shared" si="14"/>
        <v>509232633.22460103</v>
      </c>
    </row>
    <row r="188" spans="2:7">
      <c r="B188" s="12">
        <f t="shared" si="19"/>
        <v>179</v>
      </c>
      <c r="C188" s="18">
        <f t="shared" si="15"/>
        <v>509232633.22460103</v>
      </c>
      <c r="D188" s="18">
        <f t="shared" si="16"/>
        <v>12495150.152956484</v>
      </c>
      <c r="E188" s="18">
        <f t="shared" si="17"/>
        <v>8251544.8760848083</v>
      </c>
      <c r="F188" s="18">
        <f t="shared" si="18"/>
        <v>4243605.2768716756</v>
      </c>
      <c r="G188" s="18">
        <f t="shared" si="14"/>
        <v>500981088.34851623</v>
      </c>
    </row>
    <row r="189" spans="2:7">
      <c r="B189" s="12">
        <f t="shared" si="19"/>
        <v>180</v>
      </c>
      <c r="C189" s="18">
        <f t="shared" si="15"/>
        <v>500981088.34851623</v>
      </c>
      <c r="D189" s="18">
        <f t="shared" si="16"/>
        <v>12495150.152956484</v>
      </c>
      <c r="E189" s="18">
        <f t="shared" si="17"/>
        <v>8320307.750052182</v>
      </c>
      <c r="F189" s="18">
        <f t="shared" si="18"/>
        <v>4174842.4029043019</v>
      </c>
      <c r="G189" s="18">
        <f t="shared" si="14"/>
        <v>492660780.59846407</v>
      </c>
    </row>
    <row r="190" spans="2:7">
      <c r="B190" s="12">
        <f t="shared" si="19"/>
        <v>181</v>
      </c>
      <c r="C190" s="18">
        <f t="shared" si="15"/>
        <v>492660780.59846407</v>
      </c>
      <c r="D190" s="18">
        <f t="shared" si="16"/>
        <v>12495150.152956484</v>
      </c>
      <c r="E190" s="18">
        <f t="shared" si="17"/>
        <v>8389643.6479692832</v>
      </c>
      <c r="F190" s="18">
        <f t="shared" si="18"/>
        <v>4105506.5049872007</v>
      </c>
      <c r="G190" s="18">
        <f t="shared" si="14"/>
        <v>484271136.95049477</v>
      </c>
    </row>
    <row r="191" spans="2:7">
      <c r="B191" s="12">
        <f t="shared" si="19"/>
        <v>182</v>
      </c>
      <c r="C191" s="18">
        <f t="shared" si="15"/>
        <v>484271136.95049477</v>
      </c>
      <c r="D191" s="18">
        <f t="shared" si="16"/>
        <v>12495150.152956484</v>
      </c>
      <c r="E191" s="18">
        <f t="shared" si="17"/>
        <v>8459557.3450356945</v>
      </c>
      <c r="F191" s="18">
        <f t="shared" si="18"/>
        <v>4035592.8079207898</v>
      </c>
      <c r="G191" s="18">
        <f t="shared" si="14"/>
        <v>475811579.60545909</v>
      </c>
    </row>
    <row r="192" spans="2:7">
      <c r="B192" s="12">
        <f t="shared" si="19"/>
        <v>183</v>
      </c>
      <c r="C192" s="18">
        <f t="shared" si="15"/>
        <v>475811579.60545909</v>
      </c>
      <c r="D192" s="18">
        <f t="shared" si="16"/>
        <v>12495150.152956484</v>
      </c>
      <c r="E192" s="18">
        <f t="shared" si="17"/>
        <v>8530053.6562443245</v>
      </c>
      <c r="F192" s="18">
        <f t="shared" si="18"/>
        <v>3965096.4967121589</v>
      </c>
      <c r="G192" s="18">
        <f t="shared" si="14"/>
        <v>467281525.94921476</v>
      </c>
    </row>
    <row r="193" spans="2:7">
      <c r="B193" s="12">
        <f t="shared" si="19"/>
        <v>184</v>
      </c>
      <c r="C193" s="18">
        <f t="shared" si="15"/>
        <v>467281525.94921476</v>
      </c>
      <c r="D193" s="18">
        <f t="shared" si="16"/>
        <v>12495150.152956484</v>
      </c>
      <c r="E193" s="18">
        <f t="shared" si="17"/>
        <v>8601137.4367130287</v>
      </c>
      <c r="F193" s="18">
        <f t="shared" si="18"/>
        <v>3894012.7162434561</v>
      </c>
      <c r="G193" s="18">
        <f t="shared" si="14"/>
        <v>458680388.51250172</v>
      </c>
    </row>
    <row r="194" spans="2:7">
      <c r="B194" s="12">
        <f t="shared" si="19"/>
        <v>185</v>
      </c>
      <c r="C194" s="18">
        <f t="shared" si="15"/>
        <v>458680388.51250172</v>
      </c>
      <c r="D194" s="18">
        <f t="shared" si="16"/>
        <v>12495150.152956484</v>
      </c>
      <c r="E194" s="18">
        <f t="shared" si="17"/>
        <v>8672813.5820189696</v>
      </c>
      <c r="F194" s="18">
        <f t="shared" si="18"/>
        <v>3822336.5709375143</v>
      </c>
      <c r="G194" s="18">
        <f t="shared" si="14"/>
        <v>450007574.93048275</v>
      </c>
    </row>
    <row r="195" spans="2:7">
      <c r="B195" s="12">
        <f t="shared" si="19"/>
        <v>186</v>
      </c>
      <c r="C195" s="18">
        <f t="shared" si="15"/>
        <v>450007574.93048275</v>
      </c>
      <c r="D195" s="18">
        <f t="shared" si="16"/>
        <v>12495150.152956484</v>
      </c>
      <c r="E195" s="18">
        <f t="shared" si="17"/>
        <v>8745087.0285357945</v>
      </c>
      <c r="F195" s="18">
        <f t="shared" si="18"/>
        <v>3750063.1244206894</v>
      </c>
      <c r="G195" s="18">
        <f t="shared" si="14"/>
        <v>441262487.90194696</v>
      </c>
    </row>
    <row r="196" spans="2:7">
      <c r="B196" s="12">
        <f t="shared" si="19"/>
        <v>187</v>
      </c>
      <c r="C196" s="18">
        <f t="shared" si="15"/>
        <v>441262487.90194696</v>
      </c>
      <c r="D196" s="18">
        <f t="shared" si="16"/>
        <v>12495150.152956484</v>
      </c>
      <c r="E196" s="18">
        <f t="shared" si="17"/>
        <v>8817962.7537735924</v>
      </c>
      <c r="F196" s="18">
        <f t="shared" si="18"/>
        <v>3677187.3991828915</v>
      </c>
      <c r="G196" s="18">
        <f t="shared" si="14"/>
        <v>432444525.14817339</v>
      </c>
    </row>
    <row r="197" spans="2:7">
      <c r="B197" s="12">
        <f t="shared" si="19"/>
        <v>188</v>
      </c>
      <c r="C197" s="18">
        <f t="shared" si="15"/>
        <v>432444525.14817339</v>
      </c>
      <c r="D197" s="18">
        <f t="shared" si="16"/>
        <v>12495150.152956484</v>
      </c>
      <c r="E197" s="18">
        <f t="shared" si="17"/>
        <v>8891445.7767217048</v>
      </c>
      <c r="F197" s="18">
        <f t="shared" si="18"/>
        <v>3603704.3762347782</v>
      </c>
      <c r="G197" s="18">
        <f t="shared" si="14"/>
        <v>423553079.37145168</v>
      </c>
    </row>
    <row r="198" spans="2:7">
      <c r="B198" s="12">
        <f t="shared" si="19"/>
        <v>189</v>
      </c>
      <c r="C198" s="18">
        <f t="shared" si="15"/>
        <v>423553079.37145168</v>
      </c>
      <c r="D198" s="18">
        <f t="shared" si="16"/>
        <v>12495150.152956484</v>
      </c>
      <c r="E198" s="18">
        <f t="shared" si="17"/>
        <v>8965541.1581943873</v>
      </c>
      <c r="F198" s="18">
        <f t="shared" si="18"/>
        <v>3529608.994762097</v>
      </c>
      <c r="G198" s="18">
        <f t="shared" si="14"/>
        <v>414587538.21325731</v>
      </c>
    </row>
    <row r="199" spans="2:7">
      <c r="B199" s="12">
        <f t="shared" si="19"/>
        <v>190</v>
      </c>
      <c r="C199" s="18">
        <f t="shared" si="15"/>
        <v>414587538.21325731</v>
      </c>
      <c r="D199" s="18">
        <f t="shared" si="16"/>
        <v>12495150.152956484</v>
      </c>
      <c r="E199" s="18">
        <f t="shared" si="17"/>
        <v>9040254.0011793394</v>
      </c>
      <c r="F199" s="18">
        <f t="shared" si="18"/>
        <v>3454896.1517771441</v>
      </c>
      <c r="G199" s="18">
        <f t="shared" si="14"/>
        <v>405547284.21207798</v>
      </c>
    </row>
    <row r="200" spans="2:7">
      <c r="B200" s="12">
        <f t="shared" si="19"/>
        <v>191</v>
      </c>
      <c r="C200" s="18">
        <f t="shared" si="15"/>
        <v>405547284.21207798</v>
      </c>
      <c r="D200" s="18">
        <f t="shared" si="16"/>
        <v>12495150.152956484</v>
      </c>
      <c r="E200" s="18">
        <f t="shared" si="17"/>
        <v>9115589.4511891678</v>
      </c>
      <c r="F200" s="18">
        <f t="shared" si="18"/>
        <v>3379560.7017673166</v>
      </c>
      <c r="G200" s="18">
        <f t="shared" si="14"/>
        <v>396431694.76088881</v>
      </c>
    </row>
    <row r="201" spans="2:7">
      <c r="B201" s="12">
        <f t="shared" si="19"/>
        <v>192</v>
      </c>
      <c r="C201" s="18">
        <f t="shared" si="15"/>
        <v>396431694.76088881</v>
      </c>
      <c r="D201" s="18">
        <f t="shared" si="16"/>
        <v>12495150.152956484</v>
      </c>
      <c r="E201" s="18">
        <f t="shared" si="17"/>
        <v>9191552.6966157444</v>
      </c>
      <c r="F201" s="18">
        <f t="shared" si="18"/>
        <v>3303597.45634074</v>
      </c>
      <c r="G201" s="18">
        <f t="shared" ref="G201:G249" si="20">+C201-E201</f>
        <v>387240142.06427306</v>
      </c>
    </row>
    <row r="202" spans="2:7">
      <c r="B202" s="12">
        <f t="shared" si="19"/>
        <v>193</v>
      </c>
      <c r="C202" s="18">
        <f t="shared" ref="C202:C249" si="21">+G201</f>
        <v>387240142.06427306</v>
      </c>
      <c r="D202" s="18">
        <f t="shared" ref="D202:D249" si="22">-PMT($G$2,$G$3,$G$4)</f>
        <v>12495150.152956484</v>
      </c>
      <c r="E202" s="18">
        <f t="shared" ref="E202:E249" si="23">+D202-F202</f>
        <v>9268148.9690875411</v>
      </c>
      <c r="F202" s="18">
        <f t="shared" ref="F202:F249" si="24">+C202*$G$2</f>
        <v>3227001.1838689423</v>
      </c>
      <c r="G202" s="18">
        <f t="shared" si="20"/>
        <v>377971993.09518552</v>
      </c>
    </row>
    <row r="203" spans="2:7">
      <c r="B203" s="12">
        <f t="shared" si="19"/>
        <v>194</v>
      </c>
      <c r="C203" s="18">
        <f t="shared" si="21"/>
        <v>377971993.09518552</v>
      </c>
      <c r="D203" s="18">
        <f t="shared" si="22"/>
        <v>12495150.152956484</v>
      </c>
      <c r="E203" s="18">
        <f t="shared" si="23"/>
        <v>9345383.5438299384</v>
      </c>
      <c r="F203" s="18">
        <f t="shared" si="24"/>
        <v>3149766.609126546</v>
      </c>
      <c r="G203" s="18">
        <f t="shared" si="20"/>
        <v>368626609.5513556</v>
      </c>
    </row>
    <row r="204" spans="2:7">
      <c r="B204" s="12">
        <f t="shared" ref="B204:B267" si="25">+B203+1</f>
        <v>195</v>
      </c>
      <c r="C204" s="18">
        <f t="shared" si="21"/>
        <v>368626609.5513556</v>
      </c>
      <c r="D204" s="18">
        <f t="shared" si="22"/>
        <v>12495150.152956484</v>
      </c>
      <c r="E204" s="18">
        <f t="shared" si="23"/>
        <v>9423261.740028521</v>
      </c>
      <c r="F204" s="18">
        <f t="shared" si="24"/>
        <v>3071888.4129279633</v>
      </c>
      <c r="G204" s="18">
        <f t="shared" si="20"/>
        <v>359203347.8113271</v>
      </c>
    </row>
    <row r="205" spans="2:7">
      <c r="B205" s="12">
        <f t="shared" si="25"/>
        <v>196</v>
      </c>
      <c r="C205" s="18">
        <f t="shared" si="21"/>
        <v>359203347.8113271</v>
      </c>
      <c r="D205" s="18">
        <f t="shared" si="22"/>
        <v>12495150.152956484</v>
      </c>
      <c r="E205" s="18">
        <f t="shared" si="23"/>
        <v>9501788.9211954251</v>
      </c>
      <c r="F205" s="18">
        <f t="shared" si="24"/>
        <v>2993361.2317610593</v>
      </c>
      <c r="G205" s="18">
        <f t="shared" si="20"/>
        <v>349701558.89013165</v>
      </c>
    </row>
    <row r="206" spans="2:7">
      <c r="B206" s="12">
        <f t="shared" si="25"/>
        <v>197</v>
      </c>
      <c r="C206" s="18">
        <f t="shared" si="21"/>
        <v>349701558.89013165</v>
      </c>
      <c r="D206" s="18">
        <f t="shared" si="22"/>
        <v>12495150.152956484</v>
      </c>
      <c r="E206" s="18">
        <f t="shared" si="23"/>
        <v>9580970.495538719</v>
      </c>
      <c r="F206" s="18">
        <f t="shared" si="24"/>
        <v>2914179.657417764</v>
      </c>
      <c r="G206" s="18">
        <f t="shared" si="20"/>
        <v>340120588.39459294</v>
      </c>
    </row>
    <row r="207" spans="2:7">
      <c r="B207" s="12">
        <f t="shared" si="25"/>
        <v>198</v>
      </c>
      <c r="C207" s="18">
        <f t="shared" si="21"/>
        <v>340120588.39459294</v>
      </c>
      <c r="D207" s="18">
        <f t="shared" si="22"/>
        <v>12495150.152956484</v>
      </c>
      <c r="E207" s="18">
        <f t="shared" si="23"/>
        <v>9660811.9163348749</v>
      </c>
      <c r="F207" s="18">
        <f t="shared" si="24"/>
        <v>2834338.236621608</v>
      </c>
      <c r="G207" s="18">
        <f t="shared" si="20"/>
        <v>330459776.47825807</v>
      </c>
    </row>
    <row r="208" spans="2:7">
      <c r="B208" s="12">
        <f t="shared" si="25"/>
        <v>199</v>
      </c>
      <c r="C208" s="18">
        <f t="shared" si="21"/>
        <v>330459776.47825807</v>
      </c>
      <c r="D208" s="18">
        <f t="shared" si="22"/>
        <v>12495150.152956484</v>
      </c>
      <c r="E208" s="18">
        <f t="shared" si="23"/>
        <v>9741318.6823043339</v>
      </c>
      <c r="F208" s="18">
        <f t="shared" si="24"/>
        <v>2753831.4706521505</v>
      </c>
      <c r="G208" s="18">
        <f t="shared" si="20"/>
        <v>320718457.79595375</v>
      </c>
    </row>
    <row r="209" spans="2:7">
      <c r="B209" s="12">
        <f t="shared" si="25"/>
        <v>200</v>
      </c>
      <c r="C209" s="18">
        <f t="shared" si="21"/>
        <v>320718457.79595375</v>
      </c>
      <c r="D209" s="18">
        <f t="shared" si="22"/>
        <v>12495150.152956484</v>
      </c>
      <c r="E209" s="18">
        <f t="shared" si="23"/>
        <v>9822496.337990202</v>
      </c>
      <c r="F209" s="18">
        <f t="shared" si="24"/>
        <v>2672653.8149662814</v>
      </c>
      <c r="G209" s="18">
        <f t="shared" si="20"/>
        <v>310895961.45796353</v>
      </c>
    </row>
    <row r="210" spans="2:7">
      <c r="B210" s="12">
        <f t="shared" si="25"/>
        <v>201</v>
      </c>
      <c r="C210" s="18">
        <f t="shared" si="21"/>
        <v>310895961.45796353</v>
      </c>
      <c r="D210" s="18">
        <f t="shared" si="22"/>
        <v>12495150.152956484</v>
      </c>
      <c r="E210" s="18">
        <f t="shared" si="23"/>
        <v>9904350.4741401207</v>
      </c>
      <c r="F210" s="18">
        <f t="shared" si="24"/>
        <v>2590799.6788163627</v>
      </c>
      <c r="G210" s="18">
        <f t="shared" si="20"/>
        <v>300991610.98382342</v>
      </c>
    </row>
    <row r="211" spans="2:7">
      <c r="B211" s="12">
        <f t="shared" si="25"/>
        <v>202</v>
      </c>
      <c r="C211" s="18">
        <f t="shared" si="21"/>
        <v>300991610.98382342</v>
      </c>
      <c r="D211" s="18">
        <f t="shared" si="22"/>
        <v>12495150.152956484</v>
      </c>
      <c r="E211" s="18">
        <f t="shared" si="23"/>
        <v>9986886.7280912884</v>
      </c>
      <c r="F211" s="18">
        <f t="shared" si="24"/>
        <v>2508263.4248651951</v>
      </c>
      <c r="G211" s="18">
        <f t="shared" si="20"/>
        <v>291004724.25573212</v>
      </c>
    </row>
    <row r="212" spans="2:7">
      <c r="B212" s="12">
        <f t="shared" si="25"/>
        <v>203</v>
      </c>
      <c r="C212" s="18">
        <f t="shared" si="21"/>
        <v>291004724.25573212</v>
      </c>
      <c r="D212" s="18">
        <f t="shared" si="22"/>
        <v>12495150.152956484</v>
      </c>
      <c r="E212" s="18">
        <f t="shared" si="23"/>
        <v>10070110.784158716</v>
      </c>
      <c r="F212" s="18">
        <f t="shared" si="24"/>
        <v>2425039.3687977674</v>
      </c>
      <c r="G212" s="18">
        <f t="shared" si="20"/>
        <v>280934613.47157341</v>
      </c>
    </row>
    <row r="213" spans="2:7">
      <c r="B213" s="12">
        <f t="shared" si="25"/>
        <v>204</v>
      </c>
      <c r="C213" s="18">
        <f t="shared" si="21"/>
        <v>280934613.47157341</v>
      </c>
      <c r="D213" s="18">
        <f t="shared" si="22"/>
        <v>12495150.152956484</v>
      </c>
      <c r="E213" s="18">
        <f t="shared" si="23"/>
        <v>10154028.374026705</v>
      </c>
      <c r="F213" s="18">
        <f t="shared" si="24"/>
        <v>2341121.7789297784</v>
      </c>
      <c r="G213" s="18">
        <f t="shared" si="20"/>
        <v>270780585.0975467</v>
      </c>
    </row>
    <row r="214" spans="2:7">
      <c r="B214" s="12">
        <f t="shared" si="25"/>
        <v>205</v>
      </c>
      <c r="C214" s="18">
        <f t="shared" si="21"/>
        <v>270780585.0975467</v>
      </c>
      <c r="D214" s="18">
        <f t="shared" si="22"/>
        <v>12495150.152956484</v>
      </c>
      <c r="E214" s="18">
        <f t="shared" si="23"/>
        <v>10238645.277143594</v>
      </c>
      <c r="F214" s="18">
        <f t="shared" si="24"/>
        <v>2256504.8758128891</v>
      </c>
      <c r="G214" s="18">
        <f t="shared" si="20"/>
        <v>260541939.8204031</v>
      </c>
    </row>
    <row r="215" spans="2:7">
      <c r="B215" s="12">
        <f t="shared" si="25"/>
        <v>206</v>
      </c>
      <c r="C215" s="18">
        <f t="shared" si="21"/>
        <v>260541939.8204031</v>
      </c>
      <c r="D215" s="18">
        <f t="shared" si="22"/>
        <v>12495150.152956484</v>
      </c>
      <c r="E215" s="18">
        <f t="shared" si="23"/>
        <v>10323967.321119791</v>
      </c>
      <c r="F215" s="18">
        <f t="shared" si="24"/>
        <v>2171182.8318366925</v>
      </c>
      <c r="G215" s="18">
        <f t="shared" si="20"/>
        <v>250217972.49928331</v>
      </c>
    </row>
    <row r="216" spans="2:7">
      <c r="B216" s="12">
        <f t="shared" si="25"/>
        <v>207</v>
      </c>
      <c r="C216" s="18">
        <f t="shared" si="21"/>
        <v>250217972.49928331</v>
      </c>
      <c r="D216" s="18">
        <f t="shared" si="22"/>
        <v>12495150.152956484</v>
      </c>
      <c r="E216" s="18">
        <f t="shared" si="23"/>
        <v>10410000.382129123</v>
      </c>
      <c r="F216" s="18">
        <f t="shared" si="24"/>
        <v>2085149.7708273609</v>
      </c>
      <c r="G216" s="18">
        <f t="shared" si="20"/>
        <v>239807972.11715418</v>
      </c>
    </row>
    <row r="217" spans="2:7">
      <c r="B217" s="12">
        <f t="shared" si="25"/>
        <v>208</v>
      </c>
      <c r="C217" s="18">
        <f t="shared" si="21"/>
        <v>239807972.11715418</v>
      </c>
      <c r="D217" s="18">
        <f t="shared" si="22"/>
        <v>12495150.152956484</v>
      </c>
      <c r="E217" s="18">
        <f t="shared" si="23"/>
        <v>10496750.385313533</v>
      </c>
      <c r="F217" s="18">
        <f t="shared" si="24"/>
        <v>1998399.7676429516</v>
      </c>
      <c r="G217" s="18">
        <f t="shared" si="20"/>
        <v>229311221.73184064</v>
      </c>
    </row>
    <row r="218" spans="2:7">
      <c r="B218" s="12">
        <f t="shared" si="25"/>
        <v>209</v>
      </c>
      <c r="C218" s="18">
        <f t="shared" si="21"/>
        <v>229311221.73184064</v>
      </c>
      <c r="D218" s="18">
        <f t="shared" si="22"/>
        <v>12495150.152956484</v>
      </c>
      <c r="E218" s="18">
        <f t="shared" si="23"/>
        <v>10584223.305191144</v>
      </c>
      <c r="F218" s="18">
        <f t="shared" si="24"/>
        <v>1910926.8477653386</v>
      </c>
      <c r="G218" s="18">
        <f t="shared" si="20"/>
        <v>218726998.42664951</v>
      </c>
    </row>
    <row r="219" spans="2:7">
      <c r="B219" s="12">
        <f t="shared" si="25"/>
        <v>210</v>
      </c>
      <c r="C219" s="18">
        <f t="shared" si="21"/>
        <v>218726998.42664951</v>
      </c>
      <c r="D219" s="18">
        <f t="shared" si="22"/>
        <v>12495150.152956484</v>
      </c>
      <c r="E219" s="18">
        <f t="shared" si="23"/>
        <v>10672425.166067738</v>
      </c>
      <c r="F219" s="18">
        <f t="shared" si="24"/>
        <v>1822724.9868887458</v>
      </c>
      <c r="G219" s="18">
        <f t="shared" si="20"/>
        <v>208054573.26058176</v>
      </c>
    </row>
    <row r="220" spans="2:7">
      <c r="B220" s="12">
        <f t="shared" si="25"/>
        <v>211</v>
      </c>
      <c r="C220" s="18">
        <f t="shared" si="21"/>
        <v>208054573.26058176</v>
      </c>
      <c r="D220" s="18">
        <f t="shared" si="22"/>
        <v>12495150.152956484</v>
      </c>
      <c r="E220" s="18">
        <f t="shared" si="23"/>
        <v>10761362.042451635</v>
      </c>
      <c r="F220" s="18">
        <f t="shared" si="24"/>
        <v>1733788.110504848</v>
      </c>
      <c r="G220" s="18">
        <f t="shared" si="20"/>
        <v>197293211.21813011</v>
      </c>
    </row>
    <row r="221" spans="2:7">
      <c r="B221" s="12">
        <f t="shared" si="25"/>
        <v>212</v>
      </c>
      <c r="C221" s="18">
        <f t="shared" si="21"/>
        <v>197293211.21813011</v>
      </c>
      <c r="D221" s="18">
        <f t="shared" si="22"/>
        <v>12495150.152956484</v>
      </c>
      <c r="E221" s="18">
        <f t="shared" si="23"/>
        <v>10851040.059472065</v>
      </c>
      <c r="F221" s="18">
        <f t="shared" si="24"/>
        <v>1644110.0934844175</v>
      </c>
      <c r="G221" s="18">
        <f t="shared" si="20"/>
        <v>186442171.15865806</v>
      </c>
    </row>
    <row r="222" spans="2:7">
      <c r="B222" s="12">
        <f t="shared" si="25"/>
        <v>213</v>
      </c>
      <c r="C222" s="18">
        <f t="shared" si="21"/>
        <v>186442171.15865806</v>
      </c>
      <c r="D222" s="18">
        <f t="shared" si="22"/>
        <v>12495150.152956484</v>
      </c>
      <c r="E222" s="18">
        <f t="shared" si="23"/>
        <v>10941465.393301001</v>
      </c>
      <c r="F222" s="18">
        <f t="shared" si="24"/>
        <v>1553684.7596554838</v>
      </c>
      <c r="G222" s="18">
        <f t="shared" si="20"/>
        <v>175500705.76535705</v>
      </c>
    </row>
    <row r="223" spans="2:7">
      <c r="B223" s="12">
        <f t="shared" si="25"/>
        <v>214</v>
      </c>
      <c r="C223" s="18">
        <f t="shared" si="21"/>
        <v>175500705.76535705</v>
      </c>
      <c r="D223" s="18">
        <f t="shared" si="22"/>
        <v>12495150.152956484</v>
      </c>
      <c r="E223" s="18">
        <f t="shared" si="23"/>
        <v>11032644.271578509</v>
      </c>
      <c r="F223" s="18">
        <f t="shared" si="24"/>
        <v>1462505.8813779755</v>
      </c>
      <c r="G223" s="18">
        <f t="shared" si="20"/>
        <v>164468061.49377853</v>
      </c>
    </row>
    <row r="224" spans="2:7">
      <c r="B224" s="12">
        <f t="shared" si="25"/>
        <v>215</v>
      </c>
      <c r="C224" s="18">
        <f t="shared" si="21"/>
        <v>164468061.49377853</v>
      </c>
      <c r="D224" s="18">
        <f t="shared" si="22"/>
        <v>12495150.152956484</v>
      </c>
      <c r="E224" s="18">
        <f t="shared" si="23"/>
        <v>11124582.973841663</v>
      </c>
      <c r="F224" s="18">
        <f t="shared" si="24"/>
        <v>1370567.1791148211</v>
      </c>
      <c r="G224" s="18">
        <f t="shared" si="20"/>
        <v>153343478.51993686</v>
      </c>
    </row>
    <row r="225" spans="2:7">
      <c r="B225" s="12">
        <f t="shared" si="25"/>
        <v>216</v>
      </c>
      <c r="C225" s="18">
        <f t="shared" si="21"/>
        <v>153343478.51993686</v>
      </c>
      <c r="D225" s="18">
        <f t="shared" si="22"/>
        <v>12495150.152956484</v>
      </c>
      <c r="E225" s="18">
        <f t="shared" si="23"/>
        <v>11217287.831957011</v>
      </c>
      <c r="F225" s="18">
        <f t="shared" si="24"/>
        <v>1277862.3209994738</v>
      </c>
      <c r="G225" s="18">
        <f t="shared" si="20"/>
        <v>142126190.68797985</v>
      </c>
    </row>
    <row r="226" spans="2:7">
      <c r="B226" s="12">
        <f t="shared" si="25"/>
        <v>217</v>
      </c>
      <c r="C226" s="18">
        <f t="shared" si="21"/>
        <v>142126190.68797985</v>
      </c>
      <c r="D226" s="18">
        <f t="shared" si="22"/>
        <v>12495150.152956484</v>
      </c>
      <c r="E226" s="18">
        <f t="shared" si="23"/>
        <v>11310765.230556652</v>
      </c>
      <c r="F226" s="18">
        <f t="shared" si="24"/>
        <v>1184384.9223998319</v>
      </c>
      <c r="G226" s="18">
        <f t="shared" si="20"/>
        <v>130815425.4574232</v>
      </c>
    </row>
    <row r="227" spans="2:7">
      <c r="B227" s="12">
        <f t="shared" si="25"/>
        <v>218</v>
      </c>
      <c r="C227" s="18">
        <f t="shared" si="21"/>
        <v>130815425.4574232</v>
      </c>
      <c r="D227" s="18">
        <f t="shared" si="22"/>
        <v>12495150.152956484</v>
      </c>
      <c r="E227" s="18">
        <f t="shared" si="23"/>
        <v>11405021.607477957</v>
      </c>
      <c r="F227" s="18">
        <f t="shared" si="24"/>
        <v>1090128.5454785265</v>
      </c>
      <c r="G227" s="18">
        <f t="shared" si="20"/>
        <v>119410403.84994523</v>
      </c>
    </row>
    <row r="228" spans="2:7">
      <c r="B228" s="12">
        <f t="shared" si="25"/>
        <v>219</v>
      </c>
      <c r="C228" s="18">
        <f t="shared" si="21"/>
        <v>119410403.84994523</v>
      </c>
      <c r="D228" s="18">
        <f t="shared" si="22"/>
        <v>12495150.152956484</v>
      </c>
      <c r="E228" s="18">
        <f t="shared" si="23"/>
        <v>11500063.45420694</v>
      </c>
      <c r="F228" s="18">
        <f t="shared" si="24"/>
        <v>995086.69874954363</v>
      </c>
      <c r="G228" s="18">
        <f t="shared" si="20"/>
        <v>107910340.39573829</v>
      </c>
    </row>
    <row r="229" spans="2:7">
      <c r="B229" s="12">
        <f t="shared" si="25"/>
        <v>220</v>
      </c>
      <c r="C229" s="18">
        <f t="shared" si="21"/>
        <v>107910340.39573829</v>
      </c>
      <c r="D229" s="18">
        <f t="shared" si="22"/>
        <v>12495150.152956484</v>
      </c>
      <c r="E229" s="18">
        <f t="shared" si="23"/>
        <v>11595897.316325331</v>
      </c>
      <c r="F229" s="18">
        <f t="shared" si="24"/>
        <v>899252.83663115243</v>
      </c>
      <c r="G229" s="18">
        <f t="shared" si="20"/>
        <v>96314443.079412952</v>
      </c>
    </row>
    <row r="230" spans="2:7">
      <c r="B230" s="12">
        <f t="shared" si="25"/>
        <v>221</v>
      </c>
      <c r="C230" s="18">
        <f t="shared" si="21"/>
        <v>96314443.079412952</v>
      </c>
      <c r="D230" s="18">
        <f t="shared" si="22"/>
        <v>12495150.152956484</v>
      </c>
      <c r="E230" s="18">
        <f t="shared" si="23"/>
        <v>11692529.793961376</v>
      </c>
      <c r="F230" s="18">
        <f t="shared" si="24"/>
        <v>802620.35899510793</v>
      </c>
      <c r="G230" s="18">
        <f t="shared" si="20"/>
        <v>84621913.285451576</v>
      </c>
    </row>
    <row r="231" spans="2:7">
      <c r="B231" s="12">
        <f t="shared" si="25"/>
        <v>222</v>
      </c>
      <c r="C231" s="18">
        <f t="shared" si="21"/>
        <v>84621913.285451576</v>
      </c>
      <c r="D231" s="18">
        <f t="shared" si="22"/>
        <v>12495150.152956484</v>
      </c>
      <c r="E231" s="18">
        <f t="shared" si="23"/>
        <v>11789967.542244388</v>
      </c>
      <c r="F231" s="18">
        <f t="shared" si="24"/>
        <v>705182.61071209644</v>
      </c>
      <c r="G231" s="18">
        <f t="shared" si="20"/>
        <v>72831945.743207186</v>
      </c>
    </row>
    <row r="232" spans="2:7">
      <c r="B232" s="12">
        <f t="shared" si="25"/>
        <v>223</v>
      </c>
      <c r="C232" s="18">
        <f t="shared" si="21"/>
        <v>72831945.743207186</v>
      </c>
      <c r="D232" s="18">
        <f t="shared" si="22"/>
        <v>12495150.152956484</v>
      </c>
      <c r="E232" s="18">
        <f t="shared" si="23"/>
        <v>11888217.27176309</v>
      </c>
      <c r="F232" s="18">
        <f t="shared" si="24"/>
        <v>606932.88119339326</v>
      </c>
      <c r="G232" s="18">
        <f t="shared" si="20"/>
        <v>60943728.4714441</v>
      </c>
    </row>
    <row r="233" spans="2:7">
      <c r="B233" s="12">
        <f t="shared" si="25"/>
        <v>224</v>
      </c>
      <c r="C233" s="18">
        <f t="shared" si="21"/>
        <v>60943728.4714441</v>
      </c>
      <c r="D233" s="18">
        <f t="shared" si="22"/>
        <v>12495150.152956484</v>
      </c>
      <c r="E233" s="18">
        <f t="shared" si="23"/>
        <v>11987285.749027783</v>
      </c>
      <c r="F233" s="18">
        <f t="shared" si="24"/>
        <v>507864.40392870083</v>
      </c>
      <c r="G233" s="18">
        <f t="shared" si="20"/>
        <v>48956442.722416319</v>
      </c>
    </row>
    <row r="234" spans="2:7">
      <c r="B234" s="12">
        <f t="shared" si="25"/>
        <v>225</v>
      </c>
      <c r="C234" s="18">
        <f t="shared" si="21"/>
        <v>48956442.722416319</v>
      </c>
      <c r="D234" s="18">
        <f t="shared" si="22"/>
        <v>12495150.152956484</v>
      </c>
      <c r="E234" s="18">
        <f t="shared" si="23"/>
        <v>12087179.796936348</v>
      </c>
      <c r="F234" s="18">
        <f t="shared" si="24"/>
        <v>407970.35602013598</v>
      </c>
      <c r="G234" s="18">
        <f t="shared" si="20"/>
        <v>36869262.925479971</v>
      </c>
    </row>
    <row r="235" spans="2:7">
      <c r="B235" s="12">
        <f t="shared" si="25"/>
        <v>226</v>
      </c>
      <c r="C235" s="18">
        <f t="shared" si="21"/>
        <v>36869262.925479971</v>
      </c>
      <c r="D235" s="18">
        <f t="shared" si="22"/>
        <v>12495150.152956484</v>
      </c>
      <c r="E235" s="18">
        <f t="shared" si="23"/>
        <v>12187906.29524415</v>
      </c>
      <c r="F235" s="18">
        <f t="shared" si="24"/>
        <v>307243.85771233309</v>
      </c>
      <c r="G235" s="18">
        <f t="shared" si="20"/>
        <v>24681356.630235821</v>
      </c>
    </row>
    <row r="236" spans="2:7">
      <c r="B236" s="12">
        <f t="shared" si="25"/>
        <v>227</v>
      </c>
      <c r="C236" s="18">
        <f t="shared" si="21"/>
        <v>24681356.630235821</v>
      </c>
      <c r="D236" s="18">
        <f t="shared" si="22"/>
        <v>12495150.152956484</v>
      </c>
      <c r="E236" s="18">
        <f t="shared" si="23"/>
        <v>12289472.181037853</v>
      </c>
      <c r="F236" s="18">
        <f t="shared" si="24"/>
        <v>205677.97191863184</v>
      </c>
      <c r="G236" s="18">
        <f t="shared" si="20"/>
        <v>12391884.449197968</v>
      </c>
    </row>
    <row r="237" spans="2:7">
      <c r="B237" s="12">
        <f t="shared" si="25"/>
        <v>228</v>
      </c>
      <c r="C237" s="18">
        <f t="shared" si="21"/>
        <v>12391884.449197968</v>
      </c>
      <c r="D237" s="18">
        <f t="shared" si="22"/>
        <v>12495150.152956484</v>
      </c>
      <c r="E237" s="18">
        <f t="shared" si="23"/>
        <v>12391884.449213168</v>
      </c>
      <c r="F237" s="18">
        <f t="shared" si="24"/>
        <v>103265.70374331641</v>
      </c>
      <c r="G237" s="18">
        <f t="shared" si="20"/>
        <v>-1.5199184417724609E-5</v>
      </c>
    </row>
    <row r="238" spans="2:7">
      <c r="B238" s="12">
        <f t="shared" si="25"/>
        <v>229</v>
      </c>
      <c r="C238" s="18">
        <f t="shared" si="21"/>
        <v>-1.5199184417724609E-5</v>
      </c>
      <c r="D238" s="18">
        <f t="shared" si="22"/>
        <v>12495150.152956484</v>
      </c>
      <c r="E238" s="18">
        <f t="shared" si="23"/>
        <v>12495150.152956611</v>
      </c>
      <c r="F238" s="18">
        <f t="shared" si="24"/>
        <v>-1.2665987014770508E-7</v>
      </c>
      <c r="G238" s="18">
        <f t="shared" si="20"/>
        <v>-12495150.15297181</v>
      </c>
    </row>
    <row r="239" spans="2:7" hidden="1">
      <c r="B239" s="12">
        <f t="shared" si="25"/>
        <v>230</v>
      </c>
      <c r="C239" s="18">
        <f t="shared" si="21"/>
        <v>-12495150.15297181</v>
      </c>
      <c r="D239" s="18">
        <f t="shared" si="22"/>
        <v>12495150.152956484</v>
      </c>
      <c r="E239" s="18">
        <f t="shared" si="23"/>
        <v>12599276.404231248</v>
      </c>
      <c r="F239" s="18">
        <f t="shared" si="24"/>
        <v>-104126.25127476508</v>
      </c>
      <c r="G239" s="18">
        <f t="shared" si="20"/>
        <v>-25094426.557203058</v>
      </c>
    </row>
    <row r="240" spans="2:7" hidden="1">
      <c r="B240" s="12">
        <f t="shared" si="25"/>
        <v>231</v>
      </c>
      <c r="C240" s="18">
        <f t="shared" si="21"/>
        <v>-25094426.557203058</v>
      </c>
      <c r="D240" s="18">
        <f t="shared" si="22"/>
        <v>12495150.152956484</v>
      </c>
      <c r="E240" s="18">
        <f t="shared" si="23"/>
        <v>12704270.374266509</v>
      </c>
      <c r="F240" s="18">
        <f t="shared" si="24"/>
        <v>-209120.22131002549</v>
      </c>
      <c r="G240" s="18">
        <f t="shared" si="20"/>
        <v>-37798696.931469567</v>
      </c>
    </row>
    <row r="241" spans="2:7" hidden="1">
      <c r="B241" s="12">
        <f t="shared" si="25"/>
        <v>232</v>
      </c>
      <c r="C241" s="18">
        <f t="shared" si="21"/>
        <v>-37798696.931469567</v>
      </c>
      <c r="D241" s="18">
        <f t="shared" si="22"/>
        <v>12495150.152956484</v>
      </c>
      <c r="E241" s="18">
        <f t="shared" si="23"/>
        <v>12810139.294052064</v>
      </c>
      <c r="F241" s="18">
        <f t="shared" si="24"/>
        <v>-314989.14109557972</v>
      </c>
      <c r="G241" s="18">
        <f t="shared" si="20"/>
        <v>-50608836.225521632</v>
      </c>
    </row>
    <row r="242" spans="2:7" hidden="1">
      <c r="B242" s="12">
        <f t="shared" si="25"/>
        <v>233</v>
      </c>
      <c r="C242" s="18">
        <f t="shared" si="21"/>
        <v>-50608836.225521632</v>
      </c>
      <c r="D242" s="18">
        <f t="shared" si="22"/>
        <v>12495150.152956484</v>
      </c>
      <c r="E242" s="18">
        <f t="shared" si="23"/>
        <v>12916890.45483583</v>
      </c>
      <c r="F242" s="18">
        <f t="shared" si="24"/>
        <v>-421740.30187934689</v>
      </c>
      <c r="G242" s="18">
        <f t="shared" si="20"/>
        <v>-63525726.680357464</v>
      </c>
    </row>
    <row r="243" spans="2:7" hidden="1">
      <c r="B243" s="12">
        <f t="shared" si="25"/>
        <v>234</v>
      </c>
      <c r="C243" s="18">
        <f t="shared" si="21"/>
        <v>-63525726.680357464</v>
      </c>
      <c r="D243" s="18">
        <f t="shared" si="22"/>
        <v>12495150.152956484</v>
      </c>
      <c r="E243" s="18">
        <f t="shared" si="23"/>
        <v>13024531.208626129</v>
      </c>
      <c r="F243" s="18">
        <f t="shared" si="24"/>
        <v>-529381.05566964555</v>
      </c>
      <c r="G243" s="18">
        <f t="shared" si="20"/>
        <v>-76550257.888983592</v>
      </c>
    </row>
    <row r="244" spans="2:7" hidden="1">
      <c r="B244" s="12">
        <f t="shared" si="25"/>
        <v>235</v>
      </c>
      <c r="C244" s="18">
        <f t="shared" si="21"/>
        <v>-76550257.888983592</v>
      </c>
      <c r="D244" s="18">
        <f t="shared" si="22"/>
        <v>12495150.152956484</v>
      </c>
      <c r="E244" s="18">
        <f t="shared" si="23"/>
        <v>13133068.968698014</v>
      </c>
      <c r="F244" s="18">
        <f t="shared" si="24"/>
        <v>-637918.81574152992</v>
      </c>
      <c r="G244" s="18">
        <f t="shared" si="20"/>
        <v>-89683326.857681602</v>
      </c>
    </row>
    <row r="245" spans="2:7" hidden="1">
      <c r="B245" s="12">
        <f t="shared" si="25"/>
        <v>236</v>
      </c>
      <c r="C245" s="18">
        <f t="shared" si="21"/>
        <v>-89683326.857681602</v>
      </c>
      <c r="D245" s="18">
        <f t="shared" si="22"/>
        <v>12495150.152956484</v>
      </c>
      <c r="E245" s="18">
        <f t="shared" si="23"/>
        <v>13242511.21010383</v>
      </c>
      <c r="F245" s="18">
        <f t="shared" si="24"/>
        <v>-747361.05714734667</v>
      </c>
      <c r="G245" s="18">
        <f t="shared" si="20"/>
        <v>-102925838.06778543</v>
      </c>
    </row>
    <row r="246" spans="2:7" hidden="1">
      <c r="B246" s="12">
        <f t="shared" si="25"/>
        <v>237</v>
      </c>
      <c r="C246" s="18">
        <f t="shared" si="21"/>
        <v>-102925838.06778543</v>
      </c>
      <c r="D246" s="18">
        <f t="shared" si="22"/>
        <v>12495150.152956484</v>
      </c>
      <c r="E246" s="18">
        <f t="shared" si="23"/>
        <v>13352865.470188029</v>
      </c>
      <c r="F246" s="18">
        <f t="shared" si="24"/>
        <v>-857715.31723154522</v>
      </c>
      <c r="G246" s="18">
        <f t="shared" si="20"/>
        <v>-116278703.53797346</v>
      </c>
    </row>
    <row r="247" spans="2:7" hidden="1">
      <c r="B247" s="12">
        <f t="shared" si="25"/>
        <v>238</v>
      </c>
      <c r="C247" s="18">
        <f t="shared" si="21"/>
        <v>-116278703.53797346</v>
      </c>
      <c r="D247" s="18">
        <f t="shared" si="22"/>
        <v>12495150.152956484</v>
      </c>
      <c r="E247" s="18">
        <f t="shared" si="23"/>
        <v>13464139.349106263</v>
      </c>
      <c r="F247" s="18">
        <f t="shared" si="24"/>
        <v>-968989.1961497789</v>
      </c>
      <c r="G247" s="18">
        <f t="shared" si="20"/>
        <v>-129742842.88707973</v>
      </c>
    </row>
    <row r="248" spans="2:7" hidden="1">
      <c r="B248" s="12">
        <f t="shared" si="25"/>
        <v>239</v>
      </c>
      <c r="C248" s="18">
        <f t="shared" si="21"/>
        <v>-129742842.88707973</v>
      </c>
      <c r="D248" s="18">
        <f t="shared" si="22"/>
        <v>12495150.152956484</v>
      </c>
      <c r="E248" s="18">
        <f t="shared" si="23"/>
        <v>13576340.510348815</v>
      </c>
      <c r="F248" s="18">
        <f t="shared" si="24"/>
        <v>-1081190.3573923311</v>
      </c>
      <c r="G248" s="18">
        <f t="shared" si="20"/>
        <v>-143319183.39742854</v>
      </c>
    </row>
    <row r="249" spans="2:7" hidden="1">
      <c r="B249" s="12">
        <f t="shared" si="25"/>
        <v>240</v>
      </c>
      <c r="C249" s="18">
        <f t="shared" si="21"/>
        <v>-143319183.39742854</v>
      </c>
      <c r="D249" s="18">
        <f t="shared" si="22"/>
        <v>12495150.152956484</v>
      </c>
      <c r="E249" s="18">
        <f t="shared" si="23"/>
        <v>13689476.681268388</v>
      </c>
      <c r="F249" s="18">
        <f t="shared" si="24"/>
        <v>-1194326.5283119045</v>
      </c>
      <c r="G249" s="18">
        <f t="shared" si="20"/>
        <v>-157008660.07869694</v>
      </c>
    </row>
    <row r="250" spans="2:7" hidden="1">
      <c r="B250" s="12">
        <f t="shared" si="25"/>
        <v>241</v>
      </c>
      <c r="C250" s="18">
        <f t="shared" ref="C250:C273" si="26">+G249</f>
        <v>-157008660.07869694</v>
      </c>
      <c r="D250" s="18">
        <f t="shared" ref="D250:D273" si="27">-PMT($G$2,$G$3,$G$4)</f>
        <v>12495150.152956484</v>
      </c>
      <c r="E250" s="18">
        <f t="shared" ref="E250:E273" si="28">+D250-F250</f>
        <v>13803555.653612291</v>
      </c>
      <c r="F250" s="18">
        <f t="shared" ref="F250:F273" si="29">+C250*$G$2</f>
        <v>-1308405.5006558078</v>
      </c>
      <c r="G250" s="18">
        <f t="shared" ref="G250:G273" si="30">+C250-E250</f>
        <v>-170812215.73230922</v>
      </c>
    </row>
    <row r="251" spans="2:7" hidden="1">
      <c r="B251" s="12">
        <f t="shared" si="25"/>
        <v>242</v>
      </c>
      <c r="C251" s="18">
        <f t="shared" si="26"/>
        <v>-170812215.73230922</v>
      </c>
      <c r="D251" s="18">
        <f t="shared" si="27"/>
        <v>12495150.152956484</v>
      </c>
      <c r="E251" s="18">
        <f t="shared" si="28"/>
        <v>13918585.284059061</v>
      </c>
      <c r="F251" s="18">
        <f t="shared" si="29"/>
        <v>-1423435.1311025769</v>
      </c>
      <c r="G251" s="18">
        <f t="shared" si="30"/>
        <v>-184730801.01636827</v>
      </c>
    </row>
    <row r="252" spans="2:7" hidden="1">
      <c r="B252" s="12">
        <f t="shared" si="25"/>
        <v>243</v>
      </c>
      <c r="C252" s="18">
        <f t="shared" si="26"/>
        <v>-184730801.01636827</v>
      </c>
      <c r="D252" s="18">
        <f t="shared" si="27"/>
        <v>12495150.152956484</v>
      </c>
      <c r="E252" s="18">
        <f t="shared" si="28"/>
        <v>14034573.494759552</v>
      </c>
      <c r="F252" s="18">
        <f t="shared" si="29"/>
        <v>-1539423.341803069</v>
      </c>
      <c r="G252" s="18">
        <f t="shared" si="30"/>
        <v>-198765374.51112783</v>
      </c>
    </row>
    <row r="253" spans="2:7" hidden="1">
      <c r="B253" s="12">
        <f t="shared" si="25"/>
        <v>244</v>
      </c>
      <c r="C253" s="18">
        <f t="shared" si="26"/>
        <v>-198765374.51112783</v>
      </c>
      <c r="D253" s="18">
        <f t="shared" si="27"/>
        <v>12495150.152956484</v>
      </c>
      <c r="E253" s="18">
        <f t="shared" si="28"/>
        <v>14151528.273882549</v>
      </c>
      <c r="F253" s="18">
        <f t="shared" si="29"/>
        <v>-1656378.1209260651</v>
      </c>
      <c r="G253" s="18">
        <f t="shared" si="30"/>
        <v>-212916902.78501037</v>
      </c>
    </row>
    <row r="254" spans="2:7" hidden="1">
      <c r="B254" s="12">
        <f t="shared" si="25"/>
        <v>245</v>
      </c>
      <c r="C254" s="18">
        <f t="shared" si="26"/>
        <v>-212916902.78501037</v>
      </c>
      <c r="D254" s="18">
        <f t="shared" si="27"/>
        <v>12495150.152956484</v>
      </c>
      <c r="E254" s="18">
        <f t="shared" si="28"/>
        <v>14269457.676164903</v>
      </c>
      <c r="F254" s="18">
        <f t="shared" si="29"/>
        <v>-1774307.5232084198</v>
      </c>
      <c r="G254" s="18">
        <f t="shared" si="30"/>
        <v>-227186360.46117526</v>
      </c>
    </row>
    <row r="255" spans="2:7" hidden="1">
      <c r="B255" s="12">
        <f t="shared" si="25"/>
        <v>246</v>
      </c>
      <c r="C255" s="18">
        <f t="shared" si="26"/>
        <v>-227186360.46117526</v>
      </c>
      <c r="D255" s="18">
        <f t="shared" si="27"/>
        <v>12495150.152956484</v>
      </c>
      <c r="E255" s="18">
        <f t="shared" si="28"/>
        <v>14388369.823466279</v>
      </c>
      <c r="F255" s="18">
        <f t="shared" si="29"/>
        <v>-1893219.6705097938</v>
      </c>
      <c r="G255" s="18">
        <f t="shared" si="30"/>
        <v>-241574730.28464153</v>
      </c>
    </row>
    <row r="256" spans="2:7" hidden="1">
      <c r="B256" s="12">
        <f t="shared" si="25"/>
        <v>247</v>
      </c>
      <c r="C256" s="18">
        <f t="shared" si="26"/>
        <v>-241574730.28464153</v>
      </c>
      <c r="D256" s="18">
        <f t="shared" si="27"/>
        <v>12495150.152956484</v>
      </c>
      <c r="E256" s="18">
        <f t="shared" si="28"/>
        <v>14508272.905328497</v>
      </c>
      <c r="F256" s="18">
        <f t="shared" si="29"/>
        <v>-2013122.7523720127</v>
      </c>
      <c r="G256" s="18">
        <f t="shared" si="30"/>
        <v>-256083003.18997002</v>
      </c>
    </row>
    <row r="257" spans="2:7" hidden="1">
      <c r="B257" s="12">
        <f t="shared" si="25"/>
        <v>248</v>
      </c>
      <c r="C257" s="18">
        <f t="shared" si="26"/>
        <v>-256083003.18997002</v>
      </c>
      <c r="D257" s="18">
        <f t="shared" si="27"/>
        <v>12495150.152956484</v>
      </c>
      <c r="E257" s="18">
        <f t="shared" si="28"/>
        <v>14629175.179539567</v>
      </c>
      <c r="F257" s="18">
        <f t="shared" si="29"/>
        <v>-2134025.0265830834</v>
      </c>
      <c r="G257" s="18">
        <f t="shared" si="30"/>
        <v>-270712178.36950958</v>
      </c>
    </row>
    <row r="258" spans="2:7" hidden="1">
      <c r="B258" s="12">
        <f t="shared" si="25"/>
        <v>249</v>
      </c>
      <c r="C258" s="18">
        <f t="shared" si="26"/>
        <v>-270712178.36950958</v>
      </c>
      <c r="D258" s="18">
        <f t="shared" si="27"/>
        <v>12495150.152956484</v>
      </c>
      <c r="E258" s="18">
        <f t="shared" si="28"/>
        <v>14751084.972702397</v>
      </c>
      <c r="F258" s="18">
        <f t="shared" si="29"/>
        <v>-2255934.8197459131</v>
      </c>
      <c r="G258" s="18">
        <f t="shared" si="30"/>
        <v>-285463263.34221196</v>
      </c>
    </row>
    <row r="259" spans="2:7" hidden="1">
      <c r="B259" s="12">
        <f t="shared" si="25"/>
        <v>250</v>
      </c>
      <c r="C259" s="18">
        <f t="shared" si="26"/>
        <v>-285463263.34221196</v>
      </c>
      <c r="D259" s="18">
        <f t="shared" si="27"/>
        <v>12495150.152956484</v>
      </c>
      <c r="E259" s="18">
        <f t="shared" si="28"/>
        <v>14874010.68080825</v>
      </c>
      <c r="F259" s="18">
        <f t="shared" si="29"/>
        <v>-2378860.5278517664</v>
      </c>
      <c r="G259" s="18">
        <f t="shared" si="30"/>
        <v>-300337274.02302021</v>
      </c>
    </row>
    <row r="260" spans="2:7" hidden="1">
      <c r="B260" s="12">
        <f t="shared" si="25"/>
        <v>251</v>
      </c>
      <c r="C260" s="18">
        <f t="shared" si="26"/>
        <v>-300337274.02302021</v>
      </c>
      <c r="D260" s="18">
        <f t="shared" si="27"/>
        <v>12495150.152956484</v>
      </c>
      <c r="E260" s="18">
        <f t="shared" si="28"/>
        <v>14997960.769814987</v>
      </c>
      <c r="F260" s="18">
        <f t="shared" si="29"/>
        <v>-2502810.6168585019</v>
      </c>
      <c r="G260" s="18">
        <f t="shared" si="30"/>
        <v>-315335234.79283518</v>
      </c>
    </row>
    <row r="261" spans="2:7" hidden="1">
      <c r="B261" s="12">
        <f t="shared" si="25"/>
        <v>252</v>
      </c>
      <c r="C261" s="18">
        <f t="shared" si="26"/>
        <v>-315335234.79283518</v>
      </c>
      <c r="D261" s="18">
        <f t="shared" si="27"/>
        <v>12495150.152956484</v>
      </c>
      <c r="E261" s="18">
        <f t="shared" si="28"/>
        <v>15122943.77623011</v>
      </c>
      <c r="F261" s="18">
        <f t="shared" si="29"/>
        <v>-2627793.6232736264</v>
      </c>
      <c r="G261" s="18">
        <f t="shared" si="30"/>
        <v>-330458178.56906527</v>
      </c>
    </row>
    <row r="262" spans="2:7" hidden="1">
      <c r="B262" s="12">
        <f t="shared" si="25"/>
        <v>253</v>
      </c>
      <c r="C262" s="18">
        <f t="shared" si="26"/>
        <v>-330458178.56906527</v>
      </c>
      <c r="D262" s="18">
        <f t="shared" si="27"/>
        <v>12495150.152956484</v>
      </c>
      <c r="E262" s="18">
        <f t="shared" si="28"/>
        <v>15248968.307698695</v>
      </c>
      <c r="F262" s="18">
        <f t="shared" si="29"/>
        <v>-2753818.1547422106</v>
      </c>
      <c r="G262" s="18">
        <f t="shared" si="30"/>
        <v>-345707146.87676394</v>
      </c>
    </row>
    <row r="263" spans="2:7" hidden="1">
      <c r="B263" s="12">
        <f t="shared" si="25"/>
        <v>254</v>
      </c>
      <c r="C263" s="18">
        <f t="shared" si="26"/>
        <v>-345707146.87676394</v>
      </c>
      <c r="D263" s="18">
        <f t="shared" si="27"/>
        <v>12495150.152956484</v>
      </c>
      <c r="E263" s="18">
        <f t="shared" si="28"/>
        <v>15376043.043596184</v>
      </c>
      <c r="F263" s="18">
        <f t="shared" si="29"/>
        <v>-2880892.8906396995</v>
      </c>
      <c r="G263" s="18">
        <f t="shared" si="30"/>
        <v>-361083189.92036015</v>
      </c>
    </row>
    <row r="264" spans="2:7" hidden="1">
      <c r="B264" s="12">
        <f t="shared" si="25"/>
        <v>255</v>
      </c>
      <c r="C264" s="18">
        <f t="shared" si="26"/>
        <v>-361083189.92036015</v>
      </c>
      <c r="D264" s="18">
        <f t="shared" si="27"/>
        <v>12495150.152956484</v>
      </c>
      <c r="E264" s="18">
        <f t="shared" si="28"/>
        <v>15504176.735626152</v>
      </c>
      <c r="F264" s="18">
        <f t="shared" si="29"/>
        <v>-3009026.5826696679</v>
      </c>
      <c r="G264" s="18">
        <f t="shared" si="30"/>
        <v>-376587366.65598631</v>
      </c>
    </row>
    <row r="265" spans="2:7" hidden="1">
      <c r="B265" s="12">
        <f t="shared" si="25"/>
        <v>256</v>
      </c>
      <c r="C265" s="18">
        <f t="shared" si="26"/>
        <v>-376587366.65598631</v>
      </c>
      <c r="D265" s="18">
        <f t="shared" si="27"/>
        <v>12495150.152956484</v>
      </c>
      <c r="E265" s="18">
        <f t="shared" si="28"/>
        <v>15633378.208423037</v>
      </c>
      <c r="F265" s="18">
        <f t="shared" si="29"/>
        <v>-3138228.0554665527</v>
      </c>
      <c r="G265" s="18">
        <f t="shared" si="30"/>
        <v>-392220744.86440933</v>
      </c>
    </row>
    <row r="266" spans="2:7" hidden="1">
      <c r="B266" s="12">
        <f t="shared" si="25"/>
        <v>257</v>
      </c>
      <c r="C266" s="18">
        <f t="shared" si="26"/>
        <v>-392220744.86440933</v>
      </c>
      <c r="D266" s="18">
        <f t="shared" si="27"/>
        <v>12495150.152956484</v>
      </c>
      <c r="E266" s="18">
        <f t="shared" si="28"/>
        <v>15763656.360159894</v>
      </c>
      <c r="F266" s="18">
        <f t="shared" si="29"/>
        <v>-3268506.207203411</v>
      </c>
      <c r="G266" s="18">
        <f t="shared" si="30"/>
        <v>-407984401.2245692</v>
      </c>
    </row>
    <row r="267" spans="2:7" hidden="1">
      <c r="B267" s="12">
        <f t="shared" si="25"/>
        <v>258</v>
      </c>
      <c r="C267" s="18">
        <f t="shared" si="26"/>
        <v>-407984401.2245692</v>
      </c>
      <c r="D267" s="18">
        <f t="shared" si="27"/>
        <v>12495150.152956484</v>
      </c>
      <c r="E267" s="18">
        <f t="shared" si="28"/>
        <v>15895020.163161227</v>
      </c>
      <c r="F267" s="18">
        <f t="shared" si="29"/>
        <v>-3399870.0102047431</v>
      </c>
      <c r="G267" s="18">
        <f t="shared" si="30"/>
        <v>-423879421.38773042</v>
      </c>
    </row>
    <row r="268" spans="2:7" hidden="1">
      <c r="B268" s="12">
        <f t="shared" ref="B268:B286" si="31">+B267+1</f>
        <v>259</v>
      </c>
      <c r="C268" s="18">
        <f t="shared" si="26"/>
        <v>-423879421.38773042</v>
      </c>
      <c r="D268" s="18">
        <f t="shared" si="27"/>
        <v>12495150.152956484</v>
      </c>
      <c r="E268" s="18">
        <f t="shared" si="28"/>
        <v>16027478.664520904</v>
      </c>
      <c r="F268" s="18">
        <f t="shared" si="29"/>
        <v>-3532328.5115644201</v>
      </c>
      <c r="G268" s="18">
        <f t="shared" si="30"/>
        <v>-439906900.05225134</v>
      </c>
    </row>
    <row r="269" spans="2:7" hidden="1">
      <c r="B269" s="12">
        <f t="shared" si="31"/>
        <v>260</v>
      </c>
      <c r="C269" s="18">
        <f t="shared" si="26"/>
        <v>-439906900.05225134</v>
      </c>
      <c r="D269" s="18">
        <f t="shared" si="27"/>
        <v>12495150.152956484</v>
      </c>
      <c r="E269" s="18">
        <f t="shared" si="28"/>
        <v>16161040.986725245</v>
      </c>
      <c r="F269" s="18">
        <f t="shared" si="29"/>
        <v>-3665890.8337687613</v>
      </c>
      <c r="G269" s="18">
        <f t="shared" si="30"/>
        <v>-456067941.03897661</v>
      </c>
    </row>
    <row r="270" spans="2:7" hidden="1">
      <c r="B270" s="12">
        <f t="shared" si="31"/>
        <v>261</v>
      </c>
      <c r="C270" s="18">
        <f t="shared" si="26"/>
        <v>-456067941.03897661</v>
      </c>
      <c r="D270" s="18">
        <f t="shared" si="27"/>
        <v>12495150.152956484</v>
      </c>
      <c r="E270" s="18">
        <f t="shared" si="28"/>
        <v>16295716.328281289</v>
      </c>
      <c r="F270" s="18">
        <f t="shared" si="29"/>
        <v>-3800566.1753248051</v>
      </c>
      <c r="G270" s="18">
        <f t="shared" si="30"/>
        <v>-472363657.36725789</v>
      </c>
    </row>
    <row r="271" spans="2:7" hidden="1">
      <c r="B271" s="12">
        <f t="shared" si="31"/>
        <v>262</v>
      </c>
      <c r="C271" s="18">
        <f t="shared" si="26"/>
        <v>-472363657.36725789</v>
      </c>
      <c r="D271" s="18">
        <f t="shared" si="27"/>
        <v>12495150.152956484</v>
      </c>
      <c r="E271" s="18">
        <f t="shared" si="28"/>
        <v>16431513.9643503</v>
      </c>
      <c r="F271" s="18">
        <f t="shared" si="29"/>
        <v>-3936363.8113938156</v>
      </c>
      <c r="G271" s="18">
        <f t="shared" si="30"/>
        <v>-488795171.33160818</v>
      </c>
    </row>
    <row r="272" spans="2:7" hidden="1">
      <c r="B272" s="12">
        <f t="shared" si="31"/>
        <v>263</v>
      </c>
      <c r="C272" s="18">
        <f t="shared" si="26"/>
        <v>-488795171.33160818</v>
      </c>
      <c r="D272" s="18">
        <f t="shared" si="27"/>
        <v>12495150.152956484</v>
      </c>
      <c r="E272" s="18">
        <f t="shared" si="28"/>
        <v>16568443.247386552</v>
      </c>
      <c r="F272" s="18">
        <f t="shared" si="29"/>
        <v>-4073293.094430068</v>
      </c>
      <c r="G272" s="18">
        <f t="shared" si="30"/>
        <v>-505363614.57899475</v>
      </c>
    </row>
    <row r="273" spans="2:7" hidden="1">
      <c r="B273" s="12">
        <f t="shared" si="31"/>
        <v>264</v>
      </c>
      <c r="C273" s="18">
        <f t="shared" si="26"/>
        <v>-505363614.57899475</v>
      </c>
      <c r="D273" s="18">
        <f t="shared" si="27"/>
        <v>12495150.152956484</v>
      </c>
      <c r="E273" s="18">
        <f t="shared" si="28"/>
        <v>16706513.60778144</v>
      </c>
      <c r="F273" s="18">
        <f t="shared" si="29"/>
        <v>-4211363.4548249561</v>
      </c>
      <c r="G273" s="18">
        <f t="shared" si="30"/>
        <v>-522070128.18677616</v>
      </c>
    </row>
    <row r="274" spans="2:7" hidden="1">
      <c r="B274" s="12">
        <f t="shared" si="31"/>
        <v>265</v>
      </c>
      <c r="C274" s="18"/>
      <c r="D274" s="18"/>
      <c r="E274" s="18"/>
      <c r="F274" s="18"/>
      <c r="G274" s="18"/>
    </row>
    <row r="275" spans="2:7" hidden="1">
      <c r="B275" s="12">
        <f t="shared" si="31"/>
        <v>266</v>
      </c>
      <c r="C275" s="18"/>
      <c r="D275" s="18"/>
      <c r="E275" s="18"/>
      <c r="F275" s="18"/>
      <c r="G275" s="18"/>
    </row>
    <row r="276" spans="2:7" hidden="1">
      <c r="B276" s="12">
        <f t="shared" si="31"/>
        <v>267</v>
      </c>
      <c r="C276" s="18"/>
      <c r="D276" s="18"/>
      <c r="E276" s="18"/>
      <c r="F276" s="18"/>
      <c r="G276" s="18"/>
    </row>
    <row r="277" spans="2:7" hidden="1">
      <c r="B277" s="12">
        <f t="shared" si="31"/>
        <v>268</v>
      </c>
      <c r="C277" s="18"/>
      <c r="D277" s="18"/>
      <c r="E277" s="18"/>
      <c r="F277" s="18"/>
      <c r="G277" s="18"/>
    </row>
    <row r="278" spans="2:7" hidden="1">
      <c r="B278" s="12">
        <f t="shared" si="31"/>
        <v>269</v>
      </c>
      <c r="C278" s="18"/>
      <c r="D278" s="18"/>
      <c r="E278" s="18"/>
      <c r="F278" s="18"/>
      <c r="G278" s="18"/>
    </row>
    <row r="279" spans="2:7" hidden="1">
      <c r="B279" s="12">
        <f t="shared" si="31"/>
        <v>270</v>
      </c>
      <c r="C279" s="18"/>
      <c r="D279" s="18"/>
      <c r="E279" s="18"/>
      <c r="F279" s="18"/>
      <c r="G279" s="18"/>
    </row>
    <row r="280" spans="2:7" hidden="1">
      <c r="B280" s="12">
        <f t="shared" si="31"/>
        <v>271</v>
      </c>
      <c r="C280" s="18"/>
      <c r="D280" s="18"/>
      <c r="E280" s="18"/>
      <c r="F280" s="18"/>
      <c r="G280" s="18"/>
    </row>
    <row r="281" spans="2:7" hidden="1">
      <c r="B281" s="12">
        <f t="shared" si="31"/>
        <v>272</v>
      </c>
      <c r="C281" s="18"/>
      <c r="D281" s="18"/>
      <c r="E281" s="18"/>
      <c r="F281" s="18"/>
      <c r="G281" s="18"/>
    </row>
    <row r="282" spans="2:7" hidden="1">
      <c r="B282" s="12">
        <f t="shared" si="31"/>
        <v>273</v>
      </c>
      <c r="C282" s="18"/>
      <c r="D282" s="18"/>
      <c r="E282" s="18"/>
      <c r="F282" s="18"/>
      <c r="G282" s="18"/>
    </row>
    <row r="283" spans="2:7" hidden="1">
      <c r="B283" s="12">
        <f t="shared" si="31"/>
        <v>274</v>
      </c>
      <c r="C283" s="18"/>
      <c r="D283" s="18"/>
      <c r="E283" s="18"/>
      <c r="F283" s="18"/>
      <c r="G283" s="18"/>
    </row>
    <row r="284" spans="2:7" hidden="1">
      <c r="B284" s="12">
        <f t="shared" si="31"/>
        <v>275</v>
      </c>
      <c r="C284" s="18"/>
      <c r="D284" s="18"/>
      <c r="E284" s="18"/>
      <c r="F284" s="18"/>
      <c r="G284" s="18"/>
    </row>
    <row r="285" spans="2:7" hidden="1">
      <c r="B285" s="12">
        <f t="shared" si="31"/>
        <v>276</v>
      </c>
      <c r="C285" s="18"/>
      <c r="D285" s="18"/>
      <c r="E285" s="18"/>
      <c r="F285" s="18"/>
      <c r="G285" s="18"/>
    </row>
    <row r="286" spans="2:7" hidden="1">
      <c r="B286" s="12">
        <f t="shared" si="31"/>
        <v>277</v>
      </c>
      <c r="C286" s="18"/>
      <c r="D286" s="18"/>
      <c r="E286" s="18"/>
      <c r="F286" s="18"/>
      <c r="G286" s="18"/>
    </row>
    <row r="287" spans="2:7" hidden="1">
      <c r="B287" s="12"/>
      <c r="C287" s="13"/>
      <c r="D287" s="18"/>
      <c r="E287" s="18">
        <v>0</v>
      </c>
      <c r="F287" s="18">
        <v>0</v>
      </c>
      <c r="G287" s="18"/>
    </row>
    <row r="288" spans="2:7" hidden="1">
      <c r="B288" s="12"/>
      <c r="C288" s="14"/>
      <c r="D288" s="19"/>
      <c r="E288" s="18">
        <f>SUM(E10:E287)</f>
        <v>1795449659.3028686</v>
      </c>
      <c r="F288" s="18">
        <f>SUM(F10:F33)</f>
        <v>250066764.16054428</v>
      </c>
      <c r="G288" s="18"/>
    </row>
    <row r="289" spans="5:6">
      <c r="E289" s="4"/>
    </row>
    <row r="290" spans="5:6">
      <c r="E290" s="3"/>
      <c r="F290" s="20"/>
    </row>
    <row r="291" spans="5:6">
      <c r="F291" s="4" t="s">
        <v>53</v>
      </c>
    </row>
    <row r="292" spans="5:6">
      <c r="F292" s="15" t="s">
        <v>52</v>
      </c>
    </row>
    <row r="293" spans="5:6">
      <c r="F293" s="4"/>
    </row>
    <row r="295" spans="5:6">
      <c r="F295" s="45" t="s">
        <v>70</v>
      </c>
    </row>
  </sheetData>
  <hyperlinks>
    <hyperlink ref="B3" r:id="rId1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0"/>
  <sheetViews>
    <sheetView topLeftCell="A32" workbookViewId="0">
      <selection activeCell="I39" sqref="I39"/>
    </sheetView>
  </sheetViews>
  <sheetFormatPr defaultColWidth="9.140625" defaultRowHeight="15"/>
  <cols>
    <col min="1" max="1" width="2.85546875" style="1" customWidth="1"/>
    <col min="2" max="3" width="9.140625" style="1"/>
    <col min="4" max="5" width="18.28515625" style="1" customWidth="1"/>
    <col min="6" max="6" width="19.85546875" style="1" customWidth="1"/>
    <col min="7" max="8" width="18.28515625" style="1" customWidth="1"/>
    <col min="9" max="9" width="12.85546875" style="1" bestFit="1" customWidth="1"/>
    <col min="10" max="16384" width="9.140625" style="1"/>
  </cols>
  <sheetData>
    <row r="1" spans="1:9" ht="26.25">
      <c r="B1" s="99" t="str">
        <f>+'Kalkulator Dadik'!A1</f>
        <v>SUHA Planner - Financial Consulting</v>
      </c>
      <c r="C1" s="23"/>
    </row>
    <row r="2" spans="1:9">
      <c r="B2" s="24" t="str">
        <f>+'Kalkulator Dadik'!A2</f>
        <v>Perencana Keuangan &amp; Konsultan Manajemen</v>
      </c>
      <c r="C2" s="24"/>
      <c r="G2" s="5" t="s">
        <v>51</v>
      </c>
      <c r="H2" s="6">
        <f>+'Kalkulator Dadik'!H33</f>
        <v>0.1</v>
      </c>
    </row>
    <row r="3" spans="1:9">
      <c r="B3" s="22" t="s">
        <v>63</v>
      </c>
      <c r="C3" s="22"/>
      <c r="G3" s="5" t="s">
        <v>50</v>
      </c>
      <c r="H3" s="7">
        <f>+'Kalkulator Dadik'!H32</f>
        <v>19</v>
      </c>
      <c r="I3" s="16"/>
    </row>
    <row r="4" spans="1:9">
      <c r="G4" s="5" t="s">
        <v>37</v>
      </c>
      <c r="H4" s="7">
        <v>53077663.9068086</v>
      </c>
    </row>
    <row r="6" spans="1:9" ht="18">
      <c r="B6" s="8" t="s">
        <v>59</v>
      </c>
      <c r="C6" s="8"/>
      <c r="D6" s="9"/>
      <c r="E6" s="9"/>
      <c r="F6" s="9"/>
      <c r="G6" s="9"/>
      <c r="H6" s="9"/>
    </row>
    <row r="7" spans="1:9" ht="18">
      <c r="B7" s="8"/>
      <c r="C7" s="8"/>
      <c r="D7" s="9"/>
      <c r="E7" s="9"/>
      <c r="F7" s="9"/>
      <c r="G7" s="9"/>
      <c r="H7" s="9"/>
    </row>
    <row r="8" spans="1:9" ht="18">
      <c r="B8" s="100" t="s">
        <v>69</v>
      </c>
      <c r="C8" s="8"/>
      <c r="D8" s="9"/>
      <c r="E8" s="9"/>
      <c r="F8" s="9"/>
      <c r="G8" s="17">
        <f>+H4</f>
        <v>53077663.9068086</v>
      </c>
      <c r="H8" s="9"/>
    </row>
    <row r="9" spans="1:9">
      <c r="H9" s="10"/>
      <c r="I9" s="11"/>
    </row>
    <row r="10" spans="1:9" ht="34.5" customHeight="1">
      <c r="B10" s="44" t="s">
        <v>38</v>
      </c>
      <c r="C10" s="44" t="s">
        <v>56</v>
      </c>
      <c r="D10" s="44" t="s">
        <v>35</v>
      </c>
      <c r="E10" s="44" t="s">
        <v>23</v>
      </c>
      <c r="F10" s="44" t="s">
        <v>36</v>
      </c>
      <c r="G10" s="44" t="s">
        <v>25</v>
      </c>
      <c r="H10" s="44" t="s">
        <v>26</v>
      </c>
    </row>
    <row r="11" spans="1:9">
      <c r="B11" s="12"/>
      <c r="C11" s="12"/>
      <c r="E11" s="17"/>
      <c r="F11" s="17"/>
      <c r="G11" s="17"/>
      <c r="H11" s="17"/>
    </row>
    <row r="12" spans="1:9">
      <c r="A12" s="1" t="s">
        <v>0</v>
      </c>
      <c r="B12" s="42">
        <v>1</v>
      </c>
      <c r="C12" s="42">
        <v>0</v>
      </c>
      <c r="D12" s="43">
        <f>+G8</f>
        <v>53077663.9068086</v>
      </c>
      <c r="E12" s="43">
        <f>SUMIF('Kalkulator Dadik'!$N$10:$N$15,A12,'Kalkulator Dadik'!$E$10:$E$15)*(1+'Kalkulator Dadik'!$G$12)^'Multivel Investment Method'!C12</f>
        <v>0</v>
      </c>
      <c r="F12" s="43">
        <f>+D12-E12</f>
        <v>53077663.9068086</v>
      </c>
      <c r="G12" s="43">
        <f t="shared" ref="G12:G33" si="0">(IF(F12&lt;0,0,IF(F12&gt;0,F12)))*$H$2</f>
        <v>5307766.3906808607</v>
      </c>
      <c r="H12" s="43">
        <f>+G12+F12</f>
        <v>58385430.297489464</v>
      </c>
      <c r="I12" s="4"/>
    </row>
    <row r="13" spans="1:9">
      <c r="A13" s="1" t="s">
        <v>0</v>
      </c>
      <c r="B13" s="42">
        <f>+B12+1</f>
        <v>2</v>
      </c>
      <c r="C13" s="42">
        <v>0</v>
      </c>
      <c r="D13" s="43">
        <f>+$G$8+H12</f>
        <v>111463094.20429806</v>
      </c>
      <c r="E13" s="43">
        <f>SUMIF('Kalkulator Dadik'!$N$10:$N$15,A13,'Kalkulator Dadik'!$E$10:$E$15)*(1+'Kalkulator Dadik'!$G$12)^'Multivel Investment Method'!C13</f>
        <v>0</v>
      </c>
      <c r="F13" s="43">
        <f t="shared" ref="F13:F33" si="1">+D13-E13</f>
        <v>111463094.20429806</v>
      </c>
      <c r="G13" s="43">
        <f t="shared" si="0"/>
        <v>11146309.420429807</v>
      </c>
      <c r="H13" s="43">
        <f t="shared" ref="H13:H32" si="2">+G13+F13</f>
        <v>122609403.62472787</v>
      </c>
    </row>
    <row r="14" spans="1:9">
      <c r="A14" s="1" t="s">
        <v>0</v>
      </c>
      <c r="B14" s="42">
        <f t="shared" ref="B14:B33" si="3">+B13+1</f>
        <v>3</v>
      </c>
      <c r="C14" s="42">
        <v>0</v>
      </c>
      <c r="D14" s="43">
        <f>+$G$8+H13</f>
        <v>175687067.53153646</v>
      </c>
      <c r="E14" s="43">
        <f>SUMIF('Kalkulator Dadik'!$N$10:$N$15,A14,'Kalkulator Dadik'!$E$10:$E$15)*(1+'Kalkulator Dadik'!$G$12)^'Multivel Investment Method'!C14</f>
        <v>0</v>
      </c>
      <c r="F14" s="43">
        <f t="shared" si="1"/>
        <v>175687067.53153646</v>
      </c>
      <c r="G14" s="43">
        <f t="shared" si="0"/>
        <v>17568706.753153648</v>
      </c>
      <c r="H14" s="43">
        <f t="shared" si="2"/>
        <v>193255774.28469011</v>
      </c>
    </row>
    <row r="15" spans="1:9">
      <c r="A15" s="1" t="s">
        <v>1</v>
      </c>
      <c r="B15" s="40">
        <f t="shared" si="3"/>
        <v>4</v>
      </c>
      <c r="C15" s="40">
        <f t="shared" ref="C15:C33" si="4">+C14+1</f>
        <v>1</v>
      </c>
      <c r="D15" s="41">
        <f>+$G$8+H14</f>
        <v>246333438.1914987</v>
      </c>
      <c r="E15" s="41">
        <f>SUMIF('Kalkulator Dadik'!$N$10:$N$15,A15,'Kalkulator Dadik'!$E$10:$E$15)*(1+'Kalkulator Dadik'!$G$12)^'Multivel Investment Method'!C15</f>
        <v>13799999.999999998</v>
      </c>
      <c r="F15" s="41">
        <f t="shared" si="1"/>
        <v>232533438.1914987</v>
      </c>
      <c r="G15" s="41">
        <f t="shared" si="0"/>
        <v>23253343.81914987</v>
      </c>
      <c r="H15" s="41">
        <f t="shared" si="2"/>
        <v>255786782.01064858</v>
      </c>
    </row>
    <row r="16" spans="1:9">
      <c r="A16" s="1" t="s">
        <v>1</v>
      </c>
      <c r="B16" s="40">
        <f t="shared" si="3"/>
        <v>5</v>
      </c>
      <c r="C16" s="40">
        <f t="shared" si="4"/>
        <v>2</v>
      </c>
      <c r="D16" s="41">
        <f>+$G$8+H15</f>
        <v>308864445.91745716</v>
      </c>
      <c r="E16" s="41">
        <f>SUMIF('Kalkulator Dadik'!$N$10:$N$15,A16,'Kalkulator Dadik'!$E$10:$E$15)*(1+'Kalkulator Dadik'!$G$12)^'Multivel Investment Method'!C16</f>
        <v>15869999.999999998</v>
      </c>
      <c r="F16" s="41">
        <f t="shared" si="1"/>
        <v>292994445.91745716</v>
      </c>
      <c r="G16" s="41">
        <f t="shared" si="0"/>
        <v>29299444.591745719</v>
      </c>
      <c r="H16" s="41">
        <f t="shared" si="2"/>
        <v>322293890.5092029</v>
      </c>
    </row>
    <row r="17" spans="1:8">
      <c r="A17" s="1" t="s">
        <v>1</v>
      </c>
      <c r="B17" s="40">
        <f t="shared" si="3"/>
        <v>6</v>
      </c>
      <c r="C17" s="40">
        <f t="shared" si="4"/>
        <v>3</v>
      </c>
      <c r="D17" s="41">
        <f>+$G$8+H16</f>
        <v>375371554.41601151</v>
      </c>
      <c r="E17" s="41">
        <f>SUMIF('Kalkulator Dadik'!$N$10:$N$15,A17,'Kalkulator Dadik'!$E$10:$E$15)*(1+'Kalkulator Dadik'!$G$12)^'Multivel Investment Method'!C17</f>
        <v>18250499.999999993</v>
      </c>
      <c r="F17" s="41">
        <f t="shared" si="1"/>
        <v>357121054.41601151</v>
      </c>
      <c r="G17" s="41">
        <f t="shared" si="0"/>
        <v>35712105.44160115</v>
      </c>
      <c r="H17" s="41">
        <f t="shared" si="2"/>
        <v>392833159.85761267</v>
      </c>
    </row>
    <row r="18" spans="1:8">
      <c r="A18" s="1" t="s">
        <v>2</v>
      </c>
      <c r="B18" s="42">
        <f t="shared" si="3"/>
        <v>7</v>
      </c>
      <c r="C18" s="42">
        <f t="shared" si="4"/>
        <v>4</v>
      </c>
      <c r="D18" s="43">
        <f>+$G$8+H17</f>
        <v>445910823.76442128</v>
      </c>
      <c r="E18" s="43">
        <f>SUMIF('Kalkulator Dadik'!$N$10:$N$15,A18,'Kalkulator Dadik'!$E$10:$E$15)*(1+'Kalkulator Dadik'!$G$12)^'Multivel Investment Method'!C18</f>
        <v>20988074.999999993</v>
      </c>
      <c r="F18" s="43">
        <f t="shared" si="1"/>
        <v>424922748.76442128</v>
      </c>
      <c r="G18" s="43">
        <f t="shared" si="0"/>
        <v>42492274.876442134</v>
      </c>
      <c r="H18" s="43">
        <f t="shared" si="2"/>
        <v>467415023.64086342</v>
      </c>
    </row>
    <row r="19" spans="1:8">
      <c r="A19" s="1" t="s">
        <v>2</v>
      </c>
      <c r="B19" s="42">
        <f t="shared" si="3"/>
        <v>8</v>
      </c>
      <c r="C19" s="42">
        <f t="shared" si="4"/>
        <v>5</v>
      </c>
      <c r="D19" s="43">
        <f>+$G$8+H18</f>
        <v>520492687.54767203</v>
      </c>
      <c r="E19" s="43">
        <f>SUMIF('Kalkulator Dadik'!$N$10:$N$15,A19,'Kalkulator Dadik'!$E$10:$E$15)*(1+'Kalkulator Dadik'!$G$12)^'Multivel Investment Method'!C19</f>
        <v>24136286.249999993</v>
      </c>
      <c r="F19" s="43">
        <f t="shared" si="1"/>
        <v>496356401.29767203</v>
      </c>
      <c r="G19" s="43">
        <f t="shared" si="0"/>
        <v>49635640.129767209</v>
      </c>
      <c r="H19" s="43">
        <f t="shared" si="2"/>
        <v>545992041.42743921</v>
      </c>
    </row>
    <row r="20" spans="1:8">
      <c r="A20" s="1" t="s">
        <v>2</v>
      </c>
      <c r="B20" s="42">
        <f t="shared" si="3"/>
        <v>9</v>
      </c>
      <c r="C20" s="42">
        <f t="shared" si="4"/>
        <v>6</v>
      </c>
      <c r="D20" s="43">
        <f>+$G$8+H19</f>
        <v>599069705.33424783</v>
      </c>
      <c r="E20" s="43">
        <f>SUMIF('Kalkulator Dadik'!$N$10:$N$15,A20,'Kalkulator Dadik'!$E$10:$E$15)*(1+'Kalkulator Dadik'!$G$12)^'Multivel Investment Method'!C20</f>
        <v>27756729.187499989</v>
      </c>
      <c r="F20" s="43">
        <f t="shared" si="1"/>
        <v>571312976.14674783</v>
      </c>
      <c r="G20" s="43">
        <f t="shared" si="0"/>
        <v>57131297.614674784</v>
      </c>
      <c r="H20" s="43">
        <f t="shared" si="2"/>
        <v>628444273.76142263</v>
      </c>
    </row>
    <row r="21" spans="1:8">
      <c r="A21" s="1" t="s">
        <v>2</v>
      </c>
      <c r="B21" s="42">
        <f t="shared" si="3"/>
        <v>10</v>
      </c>
      <c r="C21" s="42">
        <f t="shared" si="4"/>
        <v>7</v>
      </c>
      <c r="D21" s="43">
        <f>+$G$8+H20</f>
        <v>681521937.66823125</v>
      </c>
      <c r="E21" s="43">
        <f>SUMIF('Kalkulator Dadik'!$N$10:$N$15,A21,'Kalkulator Dadik'!$E$10:$E$15)*(1+'Kalkulator Dadik'!$G$12)^'Multivel Investment Method'!C21</f>
        <v>31920238.565624978</v>
      </c>
      <c r="F21" s="43">
        <f t="shared" si="1"/>
        <v>649601699.1026063</v>
      </c>
      <c r="G21" s="43">
        <f t="shared" si="0"/>
        <v>64960169.910260633</v>
      </c>
      <c r="H21" s="43">
        <f t="shared" si="2"/>
        <v>714561869.01286697</v>
      </c>
    </row>
    <row r="22" spans="1:8">
      <c r="A22" s="1" t="s">
        <v>2</v>
      </c>
      <c r="B22" s="42">
        <f t="shared" si="3"/>
        <v>11</v>
      </c>
      <c r="C22" s="42">
        <f t="shared" si="4"/>
        <v>8</v>
      </c>
      <c r="D22" s="43">
        <f>+$G$8+H21</f>
        <v>767639532.91967559</v>
      </c>
      <c r="E22" s="43">
        <f>SUMIF('Kalkulator Dadik'!$N$10:$N$15,A22,'Kalkulator Dadik'!$E$10:$E$15)*(1+'Kalkulator Dadik'!$G$12)^'Multivel Investment Method'!C22</f>
        <v>36708274.350468725</v>
      </c>
      <c r="F22" s="43">
        <f t="shared" si="1"/>
        <v>730931258.56920683</v>
      </c>
      <c r="G22" s="43">
        <f t="shared" si="0"/>
        <v>73093125.856920689</v>
      </c>
      <c r="H22" s="43">
        <f t="shared" si="2"/>
        <v>804024384.42612755</v>
      </c>
    </row>
    <row r="23" spans="1:8">
      <c r="A23" s="1" t="s">
        <v>2</v>
      </c>
      <c r="B23" s="42">
        <f t="shared" si="3"/>
        <v>12</v>
      </c>
      <c r="C23" s="42">
        <f t="shared" si="4"/>
        <v>9</v>
      </c>
      <c r="D23" s="43">
        <f>+$G$8+H22</f>
        <v>857102048.33293617</v>
      </c>
      <c r="E23" s="43">
        <f>SUMIF('Kalkulator Dadik'!$N$10:$N$15,A23,'Kalkulator Dadik'!$E$10:$E$15)*(1+'Kalkulator Dadik'!$G$12)^'Multivel Investment Method'!C23</f>
        <v>42214515.503039032</v>
      </c>
      <c r="F23" s="43">
        <f t="shared" si="1"/>
        <v>814887532.82989717</v>
      </c>
      <c r="G23" s="43">
        <f t="shared" si="0"/>
        <v>81488753.282989725</v>
      </c>
      <c r="H23" s="43">
        <f t="shared" si="2"/>
        <v>896376286.11288691</v>
      </c>
    </row>
    <row r="24" spans="1:8">
      <c r="A24" s="1" t="s">
        <v>3</v>
      </c>
      <c r="B24" s="40">
        <f t="shared" si="3"/>
        <v>13</v>
      </c>
      <c r="C24" s="40">
        <f t="shared" si="4"/>
        <v>10</v>
      </c>
      <c r="D24" s="41">
        <f>+$G$8+H23</f>
        <v>949453950.01969552</v>
      </c>
      <c r="E24" s="41">
        <f>SUMIF('Kalkulator Dadik'!$N$10:$N$15,A24,'Kalkulator Dadik'!$E$10:$E$15)*(1+'Kalkulator Dadik'!$G$12)^'Multivel Investment Method'!C24</f>
        <v>72820039.242742315</v>
      </c>
      <c r="F24" s="41">
        <f t="shared" si="1"/>
        <v>876633910.77695322</v>
      </c>
      <c r="G24" s="41">
        <f t="shared" si="0"/>
        <v>87663391.077695325</v>
      </c>
      <c r="H24" s="41">
        <f t="shared" si="2"/>
        <v>964297301.85464859</v>
      </c>
    </row>
    <row r="25" spans="1:8">
      <c r="A25" s="1" t="s">
        <v>3</v>
      </c>
      <c r="B25" s="40">
        <f t="shared" si="3"/>
        <v>14</v>
      </c>
      <c r="C25" s="40">
        <f t="shared" si="4"/>
        <v>11</v>
      </c>
      <c r="D25" s="41">
        <f>+$G$8+H24</f>
        <v>1017374965.7614572</v>
      </c>
      <c r="E25" s="41">
        <f>SUMIF('Kalkulator Dadik'!$N$10:$N$15,A25,'Kalkulator Dadik'!$E$10:$E$15)*(1+'Kalkulator Dadik'!$G$12)^'Multivel Investment Method'!C25</f>
        <v>83743045.129153669</v>
      </c>
      <c r="F25" s="41">
        <f t="shared" si="1"/>
        <v>933631920.63230348</v>
      </c>
      <c r="G25" s="41">
        <f t="shared" si="0"/>
        <v>93363192.063230351</v>
      </c>
      <c r="H25" s="41">
        <f t="shared" si="2"/>
        <v>1026995112.6955339</v>
      </c>
    </row>
    <row r="26" spans="1:8">
      <c r="A26" s="1" t="s">
        <v>3</v>
      </c>
      <c r="B26" s="40">
        <f t="shared" si="3"/>
        <v>15</v>
      </c>
      <c r="C26" s="40">
        <f t="shared" si="4"/>
        <v>12</v>
      </c>
      <c r="D26" s="41">
        <f>+$G$8+H25</f>
        <v>1080072776.6023424</v>
      </c>
      <c r="E26" s="41">
        <f>SUMIF('Kalkulator Dadik'!$N$10:$N$15,A26,'Kalkulator Dadik'!$E$10:$E$15)*(1+'Kalkulator Dadik'!$G$12)^'Multivel Investment Method'!C26</f>
        <v>96304501.898526698</v>
      </c>
      <c r="F26" s="41">
        <f t="shared" si="1"/>
        <v>983768274.7038157</v>
      </c>
      <c r="G26" s="41">
        <f t="shared" si="0"/>
        <v>98376827.470381573</v>
      </c>
      <c r="H26" s="41">
        <f t="shared" si="2"/>
        <v>1082145102.1741972</v>
      </c>
    </row>
    <row r="27" spans="1:8">
      <c r="A27" s="1" t="s">
        <v>48</v>
      </c>
      <c r="B27" s="42">
        <f t="shared" si="3"/>
        <v>16</v>
      </c>
      <c r="C27" s="42">
        <f t="shared" si="4"/>
        <v>13</v>
      </c>
      <c r="D27" s="43">
        <f>+$G$8+H26</f>
        <v>1135222766.0810058</v>
      </c>
      <c r="E27" s="43">
        <f>SUMIF('Kalkulator Dadik'!$N$10:$N$15,A27,'Kalkulator Dadik'!$E$10:$E$15)*(1+'Kalkulator Dadik'!$G$12)^'Multivel Investment Method'!C27</f>
        <v>147666902.91107428</v>
      </c>
      <c r="F27" s="43">
        <f t="shared" si="1"/>
        <v>987555863.16993153</v>
      </c>
      <c r="G27" s="43">
        <f t="shared" si="0"/>
        <v>98755586.316993162</v>
      </c>
      <c r="H27" s="43">
        <f t="shared" si="2"/>
        <v>1086311449.4869246</v>
      </c>
    </row>
    <row r="28" spans="1:8">
      <c r="A28" s="1" t="s">
        <v>48</v>
      </c>
      <c r="B28" s="42">
        <f t="shared" si="3"/>
        <v>17</v>
      </c>
      <c r="C28" s="42">
        <f t="shared" si="4"/>
        <v>14</v>
      </c>
      <c r="D28" s="43">
        <f>+$G$8+H27</f>
        <v>1139389113.3937333</v>
      </c>
      <c r="E28" s="43">
        <f>SUMIF('Kalkulator Dadik'!$N$10:$N$15,A28,'Kalkulator Dadik'!$E$10:$E$15)*(1+'Kalkulator Dadik'!$G$12)^'Multivel Investment Method'!C28</f>
        <v>169816938.3477354</v>
      </c>
      <c r="F28" s="43">
        <f t="shared" si="1"/>
        <v>969572175.04599786</v>
      </c>
      <c r="G28" s="43">
        <f t="shared" si="0"/>
        <v>96957217.504599795</v>
      </c>
      <c r="H28" s="43">
        <f t="shared" si="2"/>
        <v>1066529392.5505977</v>
      </c>
    </row>
    <row r="29" spans="1:8">
      <c r="A29" s="1" t="s">
        <v>48</v>
      </c>
      <c r="B29" s="42">
        <f t="shared" si="3"/>
        <v>18</v>
      </c>
      <c r="C29" s="42">
        <f t="shared" si="4"/>
        <v>15</v>
      </c>
      <c r="D29" s="43">
        <f>+$G$8+H28</f>
        <v>1119607056.4574063</v>
      </c>
      <c r="E29" s="43">
        <f>SUMIF('Kalkulator Dadik'!$N$10:$N$15,A29,'Kalkulator Dadik'!$E$10:$E$15)*(1+'Kalkulator Dadik'!$G$12)^'Multivel Investment Method'!C29</f>
        <v>195289479.09989569</v>
      </c>
      <c r="F29" s="43">
        <f t="shared" si="1"/>
        <v>924317577.35751057</v>
      </c>
      <c r="G29" s="43">
        <f t="shared" si="0"/>
        <v>92431757.735751063</v>
      </c>
      <c r="H29" s="43">
        <f t="shared" si="2"/>
        <v>1016749335.0932616</v>
      </c>
    </row>
    <row r="30" spans="1:8">
      <c r="A30" s="1" t="s">
        <v>49</v>
      </c>
      <c r="B30" s="40">
        <f t="shared" si="3"/>
        <v>19</v>
      </c>
      <c r="C30" s="40">
        <f t="shared" si="4"/>
        <v>16</v>
      </c>
      <c r="D30" s="41">
        <f>+$G$8+H29</f>
        <v>1069826999.0000702</v>
      </c>
      <c r="E30" s="41">
        <f>SUMIF('Kalkulator Dadik'!$N$10:$N$15,A30,'Kalkulator Dadik'!$E$10:$E$15)*(1+'Kalkulator Dadik'!$G$12)^'Multivel Investment Method'!C30</f>
        <v>280728626.20609999</v>
      </c>
      <c r="F30" s="41">
        <f t="shared" si="1"/>
        <v>789098372.79397023</v>
      </c>
      <c r="G30" s="41">
        <f t="shared" si="0"/>
        <v>78909837.279397026</v>
      </c>
      <c r="H30" s="41">
        <f t="shared" si="2"/>
        <v>868008210.07336724</v>
      </c>
    </row>
    <row r="31" spans="1:8">
      <c r="A31" s="1" t="s">
        <v>49</v>
      </c>
      <c r="B31" s="40">
        <f t="shared" si="3"/>
        <v>20</v>
      </c>
      <c r="C31" s="40">
        <f t="shared" si="4"/>
        <v>17</v>
      </c>
      <c r="D31" s="41">
        <f>+$G$8+H30</f>
        <v>921085873.98017585</v>
      </c>
      <c r="E31" s="41">
        <f>SUMIF('Kalkulator Dadik'!$N$10:$N$15,A31,'Kalkulator Dadik'!$E$10:$E$15)*(1+'Kalkulator Dadik'!$G$12)^'Multivel Investment Method'!C31</f>
        <v>322837920.13701493</v>
      </c>
      <c r="F31" s="41">
        <f t="shared" si="1"/>
        <v>598247953.84316087</v>
      </c>
      <c r="G31" s="41">
        <f t="shared" si="0"/>
        <v>59824795.384316087</v>
      </c>
      <c r="H31" s="41">
        <f t="shared" si="2"/>
        <v>658072749.22747695</v>
      </c>
    </row>
    <row r="32" spans="1:8">
      <c r="A32" s="1" t="s">
        <v>49</v>
      </c>
      <c r="B32" s="40">
        <f t="shared" si="3"/>
        <v>21</v>
      </c>
      <c r="C32" s="40">
        <f t="shared" si="4"/>
        <v>18</v>
      </c>
      <c r="D32" s="41">
        <f>+$G$8+H31</f>
        <v>711150413.13428557</v>
      </c>
      <c r="E32" s="41">
        <f>SUMIF('Kalkulator Dadik'!$N$10:$N$15,A32,'Kalkulator Dadik'!$E$10:$E$15)*(1+'Kalkulator Dadik'!$G$12)^'Multivel Investment Method'!C32</f>
        <v>371263608.15756714</v>
      </c>
      <c r="F32" s="41">
        <f t="shared" si="1"/>
        <v>339886804.97671843</v>
      </c>
      <c r="G32" s="41">
        <f t="shared" si="0"/>
        <v>33988680.497671843</v>
      </c>
      <c r="H32" s="41">
        <f t="shared" si="2"/>
        <v>373875485.47439027</v>
      </c>
    </row>
    <row r="33" spans="1:8">
      <c r="A33" s="1" t="s">
        <v>49</v>
      </c>
      <c r="B33" s="40">
        <f t="shared" si="3"/>
        <v>22</v>
      </c>
      <c r="C33" s="40">
        <f t="shared" si="4"/>
        <v>19</v>
      </c>
      <c r="D33" s="41">
        <f>+$G$8+H32</f>
        <v>426953149.38119888</v>
      </c>
      <c r="E33" s="41">
        <f>SUMIF('Kalkulator Dadik'!$N$10:$N$15,A33,'Kalkulator Dadik'!$E$10:$E$15)*(1+'Kalkulator Dadik'!$G$12)^'Multivel Investment Method'!C33</f>
        <v>426953149.38120222</v>
      </c>
      <c r="F33" s="41">
        <f t="shared" si="1"/>
        <v>-3.337860107421875E-6</v>
      </c>
      <c r="G33" s="41">
        <f t="shared" si="0"/>
        <v>0</v>
      </c>
      <c r="H33" s="41">
        <f>+G33+F33</f>
        <v>-3.337860107421875E-6</v>
      </c>
    </row>
    <row r="34" spans="1:8">
      <c r="B34" s="5"/>
      <c r="C34" s="5"/>
      <c r="D34" s="12" t="s">
        <v>54</v>
      </c>
      <c r="E34" s="46">
        <f>SUM(E12:E33)</f>
        <v>2399068829.3676448</v>
      </c>
      <c r="F34" s="47"/>
      <c r="G34" s="48"/>
      <c r="H34" s="48"/>
    </row>
    <row r="35" spans="1:8">
      <c r="E35" s="15"/>
      <c r="F35" s="3"/>
      <c r="G35" s="20"/>
    </row>
    <row r="36" spans="1:8">
      <c r="E36" s="15"/>
      <c r="G36" s="4" t="s">
        <v>53</v>
      </c>
    </row>
    <row r="37" spans="1:8">
      <c r="E37" s="38"/>
      <c r="G37" s="15" t="s">
        <v>52</v>
      </c>
    </row>
    <row r="38" spans="1:8">
      <c r="E38" s="15"/>
      <c r="G38" s="4"/>
    </row>
    <row r="40" spans="1:8">
      <c r="G40" s="45" t="s">
        <v>70</v>
      </c>
    </row>
  </sheetData>
  <hyperlinks>
    <hyperlink ref="B3" r:id="rId1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Kalkulator Dadik</vt:lpstr>
      <vt:lpstr>Single Invesment Method</vt:lpstr>
      <vt:lpstr>Multivel Investment Method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derazona</dc:creator>
  <cp:lastModifiedBy>Finance</cp:lastModifiedBy>
  <cp:lastPrinted>2012-09-25T09:45:02Z</cp:lastPrinted>
  <dcterms:created xsi:type="dcterms:W3CDTF">2010-12-01T09:59:09Z</dcterms:created>
  <dcterms:modified xsi:type="dcterms:W3CDTF">2013-07-04T02:00:32Z</dcterms:modified>
</cp:coreProperties>
</file>