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6605" windowHeight="7425"/>
  </bookViews>
  <sheets>
    <sheet name="Kalkulator Dapen" sheetId="2" r:id="rId1"/>
    <sheet name="Payment Schedule-Dapen" sheetId="3" r:id="rId2"/>
  </sheets>
  <calcPr calcId="124519"/>
</workbook>
</file>

<file path=xl/calcChain.xml><?xml version="1.0" encoding="utf-8"?>
<calcChain xmlns="http://schemas.openxmlformats.org/spreadsheetml/2006/main">
  <c r="B1" i="3"/>
  <c r="B2"/>
  <c r="H29" i="2"/>
  <c r="H20"/>
  <c r="G4" i="3" s="1"/>
  <c r="H28" i="2"/>
  <c r="H33"/>
  <c r="H16"/>
  <c r="G58"/>
  <c r="G51" s="1"/>
  <c r="H34"/>
  <c r="G3" i="3"/>
  <c r="C9"/>
  <c r="G9" s="1"/>
  <c r="C10" s="1"/>
  <c r="F10" l="1"/>
  <c r="H35" i="2"/>
  <c r="H30"/>
  <c r="H31" s="1"/>
  <c r="G59"/>
  <c r="G52" s="1"/>
  <c r="D249" i="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10"/>
  <c r="H37" i="2" l="1"/>
  <c r="G2" i="3"/>
  <c r="D33"/>
  <c r="E10" l="1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G10" l="1"/>
  <c r="C11" s="1"/>
  <c r="F11" l="1"/>
  <c r="E11" l="1"/>
  <c r="G11" l="1"/>
  <c r="C12" s="1"/>
  <c r="F12" l="1"/>
  <c r="E12" l="1"/>
  <c r="G12" l="1"/>
  <c r="C13" s="1"/>
  <c r="F13" l="1"/>
  <c r="E13" l="1"/>
  <c r="G13" l="1"/>
  <c r="C14" s="1"/>
  <c r="F14" l="1"/>
  <c r="E14" l="1"/>
  <c r="G14" l="1"/>
  <c r="C15" s="1"/>
  <c r="F15" l="1"/>
  <c r="E15" l="1"/>
  <c r="G15" s="1"/>
  <c r="C16" s="1"/>
  <c r="F16" l="1"/>
  <c r="E16" s="1"/>
  <c r="G16" s="1"/>
  <c r="C17" s="1"/>
  <c r="F17" l="1"/>
  <c r="E17" s="1"/>
  <c r="G17" s="1"/>
  <c r="C18" s="1"/>
  <c r="F18" l="1"/>
  <c r="E18" s="1"/>
  <c r="G18" s="1"/>
  <c r="C19" s="1"/>
  <c r="F19" l="1"/>
  <c r="E19" s="1"/>
  <c r="G19" s="1"/>
  <c r="C20" s="1"/>
  <c r="F20" l="1"/>
  <c r="E20" s="1"/>
  <c r="G20" s="1"/>
  <c r="C21" s="1"/>
  <c r="F21" l="1"/>
  <c r="E21" s="1"/>
  <c r="G21" s="1"/>
  <c r="C22" s="1"/>
  <c r="F22" l="1"/>
  <c r="E22" s="1"/>
  <c r="G22" s="1"/>
  <c r="C23" s="1"/>
  <c r="F23" l="1"/>
  <c r="E23" s="1"/>
  <c r="G23" s="1"/>
  <c r="C24" s="1"/>
  <c r="F24" l="1"/>
  <c r="E24" s="1"/>
  <c r="G24" s="1"/>
  <c r="C25" s="1"/>
  <c r="F25" l="1"/>
  <c r="E25" s="1"/>
  <c r="G25" s="1"/>
  <c r="C26" s="1"/>
  <c r="F26" l="1"/>
  <c r="E26" s="1"/>
  <c r="G26" s="1"/>
  <c r="C27" s="1"/>
  <c r="F27" l="1"/>
  <c r="E27" s="1"/>
  <c r="G27" s="1"/>
  <c r="C28" s="1"/>
  <c r="F28" l="1"/>
  <c r="E28" s="1"/>
  <c r="G28" s="1"/>
  <c r="C29" s="1"/>
  <c r="F29" l="1"/>
  <c r="E29" s="1"/>
  <c r="G29" s="1"/>
  <c r="C30" s="1"/>
  <c r="F30" l="1"/>
  <c r="E30" s="1"/>
  <c r="G30" s="1"/>
  <c r="C31" s="1"/>
  <c r="F31" l="1"/>
  <c r="E31" s="1"/>
  <c r="G31" s="1"/>
  <c r="C32" s="1"/>
  <c r="F32" l="1"/>
  <c r="E32" s="1"/>
  <c r="G32" s="1"/>
  <c r="C33" s="1"/>
  <c r="F33" l="1"/>
  <c r="E33" l="1"/>
  <c r="F251"/>
  <c r="G33" l="1"/>
  <c r="C34" s="1"/>
  <c r="F34" l="1"/>
  <c r="E34" s="1"/>
  <c r="G34" s="1"/>
  <c r="C35" s="1"/>
  <c r="F35" l="1"/>
  <c r="E35" s="1"/>
  <c r="G35" s="1"/>
  <c r="C36" s="1"/>
  <c r="F36" l="1"/>
  <c r="E36" s="1"/>
  <c r="G36" s="1"/>
  <c r="C37" s="1"/>
  <c r="F37" s="1"/>
  <c r="E37" s="1"/>
  <c r="G37" s="1"/>
  <c r="C38" s="1"/>
  <c r="F38" s="1"/>
  <c r="E38" s="1"/>
  <c r="G38" s="1"/>
  <c r="C39" s="1"/>
  <c r="F39" s="1"/>
  <c r="E39" s="1"/>
  <c r="G39" s="1"/>
  <c r="C40" s="1"/>
  <c r="F40" s="1"/>
  <c r="E40" s="1"/>
  <c r="G40" s="1"/>
  <c r="C41" s="1"/>
  <c r="F41" s="1"/>
  <c r="E41" s="1"/>
  <c r="G41" s="1"/>
  <c r="C42" s="1"/>
  <c r="F42" s="1"/>
  <c r="E42" s="1"/>
  <c r="G42" s="1"/>
  <c r="C43" s="1"/>
  <c r="F43" s="1"/>
  <c r="E43" s="1"/>
  <c r="G43" s="1"/>
  <c r="C44" s="1"/>
  <c r="F44" s="1"/>
  <c r="E44" s="1"/>
  <c r="G44" s="1"/>
  <c r="C45" s="1"/>
  <c r="F45" s="1"/>
  <c r="E45" s="1"/>
  <c r="G45" s="1"/>
  <c r="C46" s="1"/>
  <c r="F46" s="1"/>
  <c r="E46" s="1"/>
  <c r="G46" s="1"/>
  <c r="C47" s="1"/>
  <c r="F47" s="1"/>
  <c r="E47" s="1"/>
  <c r="G47" s="1"/>
  <c r="C48" s="1"/>
  <c r="F48" s="1"/>
  <c r="E48" s="1"/>
  <c r="G48" s="1"/>
  <c r="C49" s="1"/>
  <c r="F49" s="1"/>
  <c r="E49" s="1"/>
  <c r="G49" s="1"/>
  <c r="C50" s="1"/>
  <c r="F50" s="1"/>
  <c r="E50" s="1"/>
  <c r="G50" s="1"/>
  <c r="C51" s="1"/>
  <c r="F51" s="1"/>
  <c r="E51" s="1"/>
  <c r="G51" s="1"/>
  <c r="C52" s="1"/>
  <c r="F52" s="1"/>
  <c r="E52" s="1"/>
  <c r="G52" s="1"/>
  <c r="C53" s="1"/>
  <c r="F53" s="1"/>
  <c r="E53" s="1"/>
  <c r="G53" s="1"/>
  <c r="C54" s="1"/>
  <c r="F54" s="1"/>
  <c r="E54" s="1"/>
  <c r="G54" s="1"/>
  <c r="C55" s="1"/>
  <c r="F55" s="1"/>
  <c r="E55" s="1"/>
  <c r="G55" s="1"/>
  <c r="C56" s="1"/>
  <c r="F56" s="1"/>
  <c r="E56" s="1"/>
  <c r="G56" s="1"/>
  <c r="C57" s="1"/>
  <c r="F57" s="1"/>
  <c r="E57" s="1"/>
  <c r="G57" s="1"/>
  <c r="C58" s="1"/>
  <c r="F58" s="1"/>
  <c r="E58" s="1"/>
  <c r="G58" s="1"/>
  <c r="C59" s="1"/>
  <c r="F59" s="1"/>
  <c r="E59" s="1"/>
  <c r="G59" s="1"/>
  <c r="C60" s="1"/>
  <c r="F60" s="1"/>
  <c r="E60" s="1"/>
  <c r="G60" s="1"/>
  <c r="C61" s="1"/>
  <c r="F61" s="1"/>
  <c r="E61" s="1"/>
  <c r="G61" s="1"/>
  <c r="C62" s="1"/>
  <c r="F62" s="1"/>
  <c r="E62" s="1"/>
  <c r="G62" s="1"/>
  <c r="C63" s="1"/>
  <c r="F63" s="1"/>
  <c r="E63" s="1"/>
  <c r="G63" s="1"/>
  <c r="C64" s="1"/>
  <c r="F64" s="1"/>
  <c r="E64" s="1"/>
  <c r="G64" s="1"/>
  <c r="C65" s="1"/>
  <c r="F65" s="1"/>
  <c r="E65" s="1"/>
  <c r="G65" s="1"/>
  <c r="C66" s="1"/>
  <c r="F66" s="1"/>
  <c r="E66" s="1"/>
  <c r="G66" s="1"/>
  <c r="C67" s="1"/>
  <c r="F67" s="1"/>
  <c r="E67" s="1"/>
  <c r="G67" s="1"/>
  <c r="C68" s="1"/>
  <c r="F68" s="1"/>
  <c r="E68" s="1"/>
  <c r="G68" s="1"/>
  <c r="C69" s="1"/>
  <c r="F69" s="1"/>
  <c r="E69" s="1"/>
  <c r="G69" s="1"/>
  <c r="C70" s="1"/>
  <c r="F70" s="1"/>
  <c r="E70" s="1"/>
  <c r="G70" s="1"/>
  <c r="C71" s="1"/>
  <c r="F71" s="1"/>
  <c r="E71" s="1"/>
  <c r="G71" s="1"/>
  <c r="C72" s="1"/>
  <c r="F72" s="1"/>
  <c r="E72" s="1"/>
  <c r="G72" s="1"/>
  <c r="C73" s="1"/>
  <c r="F73" s="1"/>
  <c r="E73" s="1"/>
  <c r="G73" s="1"/>
  <c r="C74" s="1"/>
  <c r="F74" s="1"/>
  <c r="E74" s="1"/>
  <c r="G74" s="1"/>
  <c r="C75" s="1"/>
  <c r="F75" s="1"/>
  <c r="E75" s="1"/>
  <c r="G75" s="1"/>
  <c r="C76" s="1"/>
  <c r="F76" s="1"/>
  <c r="E76" s="1"/>
  <c r="G76" s="1"/>
  <c r="C77" s="1"/>
  <c r="F77" s="1"/>
  <c r="E77" s="1"/>
  <c r="G77" s="1"/>
  <c r="C78" s="1"/>
  <c r="F78" s="1"/>
  <c r="E78" s="1"/>
  <c r="G78" s="1"/>
  <c r="C79" s="1"/>
  <c r="F79" s="1"/>
  <c r="E79" s="1"/>
  <c r="G79" s="1"/>
  <c r="C80" s="1"/>
  <c r="F80" s="1"/>
  <c r="E80" s="1"/>
  <c r="G80" s="1"/>
  <c r="C81" s="1"/>
  <c r="F81" s="1"/>
  <c r="E81" s="1"/>
  <c r="G81" s="1"/>
  <c r="C82" s="1"/>
  <c r="F82" s="1"/>
  <c r="E82" s="1"/>
  <c r="G82" s="1"/>
  <c r="C83" s="1"/>
  <c r="F83" s="1"/>
  <c r="E83" s="1"/>
  <c r="G83" s="1"/>
  <c r="C84" s="1"/>
  <c r="F84" s="1"/>
  <c r="E84" s="1"/>
  <c r="G84" s="1"/>
  <c r="C85" s="1"/>
  <c r="F85" s="1"/>
  <c r="E85" s="1"/>
  <c r="G85" s="1"/>
  <c r="C86" s="1"/>
  <c r="F86" s="1"/>
  <c r="E86" s="1"/>
  <c r="G86" s="1"/>
  <c r="C87" s="1"/>
  <c r="F87" s="1"/>
  <c r="E87" s="1"/>
  <c r="G87" s="1"/>
  <c r="C88" s="1"/>
  <c r="F88" s="1"/>
  <c r="E88" s="1"/>
  <c r="G88" s="1"/>
  <c r="C89" s="1"/>
  <c r="F89" s="1"/>
  <c r="E89" s="1"/>
  <c r="G89" s="1"/>
  <c r="C90" s="1"/>
  <c r="F90" s="1"/>
  <c r="E90" s="1"/>
  <c r="G90" s="1"/>
  <c r="C91" s="1"/>
  <c r="F91" s="1"/>
  <c r="E91" s="1"/>
  <c r="G91" s="1"/>
  <c r="C92" s="1"/>
  <c r="F92" s="1"/>
  <c r="E92" s="1"/>
  <c r="G92" s="1"/>
  <c r="C93" s="1"/>
  <c r="F93" s="1"/>
  <c r="E93" s="1"/>
  <c r="G93" s="1"/>
  <c r="C94" s="1"/>
  <c r="F94" s="1"/>
  <c r="E94" s="1"/>
  <c r="G94" s="1"/>
  <c r="C95" s="1"/>
  <c r="F95" s="1"/>
  <c r="E95" s="1"/>
  <c r="G95" s="1"/>
  <c r="C96" s="1"/>
  <c r="F96" s="1"/>
  <c r="E96" s="1"/>
  <c r="G96" s="1"/>
  <c r="C97" s="1"/>
  <c r="F97" s="1"/>
  <c r="E97" s="1"/>
  <c r="G97" s="1"/>
  <c r="C98" s="1"/>
  <c r="F98" s="1"/>
  <c r="E98" s="1"/>
  <c r="G98" s="1"/>
  <c r="C99" s="1"/>
  <c r="F99" s="1"/>
  <c r="E99" s="1"/>
  <c r="G99" s="1"/>
  <c r="C100" s="1"/>
  <c r="F100" s="1"/>
  <c r="E100" s="1"/>
  <c r="G100" s="1"/>
  <c r="C101" s="1"/>
  <c r="F101" s="1"/>
  <c r="E101" s="1"/>
  <c r="G101" s="1"/>
  <c r="C102" s="1"/>
  <c r="F102" s="1"/>
  <c r="E102" s="1"/>
  <c r="G102" s="1"/>
  <c r="C103" s="1"/>
  <c r="F103" s="1"/>
  <c r="E103" s="1"/>
  <c r="G103" s="1"/>
  <c r="C104" s="1"/>
  <c r="F104" s="1"/>
  <c r="E104" s="1"/>
  <c r="G104" s="1"/>
  <c r="C105" s="1"/>
  <c r="F105" s="1"/>
  <c r="E105" s="1"/>
  <c r="G105" s="1"/>
  <c r="C106" s="1"/>
  <c r="F106" s="1"/>
  <c r="E106" s="1"/>
  <c r="G106" s="1"/>
  <c r="C107" s="1"/>
  <c r="F107" s="1"/>
  <c r="E107" s="1"/>
  <c r="G107" s="1"/>
  <c r="C108" s="1"/>
  <c r="F108" s="1"/>
  <c r="E108" s="1"/>
  <c r="G108" s="1"/>
  <c r="C109" s="1"/>
  <c r="F109" s="1"/>
  <c r="E109" s="1"/>
  <c r="G109" s="1"/>
  <c r="C110" s="1"/>
  <c r="F110" s="1"/>
  <c r="E110" s="1"/>
  <c r="G110" s="1"/>
  <c r="C111" s="1"/>
  <c r="F111" s="1"/>
  <c r="E111" s="1"/>
  <c r="G111" s="1"/>
  <c r="C112" s="1"/>
  <c r="F112" s="1"/>
  <c r="E112" s="1"/>
  <c r="G112" s="1"/>
  <c r="C113" s="1"/>
  <c r="F113" s="1"/>
  <c r="E113" s="1"/>
  <c r="G113" s="1"/>
  <c r="C114" s="1"/>
  <c r="F114" s="1"/>
  <c r="E114" s="1"/>
  <c r="G114" s="1"/>
  <c r="C115" s="1"/>
  <c r="F115" s="1"/>
  <c r="E115" s="1"/>
  <c r="G115" s="1"/>
  <c r="C116" s="1"/>
  <c r="F116" s="1"/>
  <c r="E116" s="1"/>
  <c r="G116" s="1"/>
  <c r="C117" s="1"/>
  <c r="F117" s="1"/>
  <c r="E117" s="1"/>
  <c r="G117" s="1"/>
  <c r="C118" s="1"/>
  <c r="F118" s="1"/>
  <c r="E118" s="1"/>
  <c r="G118" s="1"/>
  <c r="C119" s="1"/>
  <c r="F119" s="1"/>
  <c r="E119" s="1"/>
  <c r="G119" s="1"/>
  <c r="C120" s="1"/>
  <c r="F120" s="1"/>
  <c r="E120" s="1"/>
  <c r="G120" s="1"/>
  <c r="C121" s="1"/>
  <c r="F121" s="1"/>
  <c r="E121" s="1"/>
  <c r="G121" s="1"/>
  <c r="C122" s="1"/>
  <c r="F122" s="1"/>
  <c r="E122" s="1"/>
  <c r="G122" s="1"/>
  <c r="C123" s="1"/>
  <c r="F123" s="1"/>
  <c r="E123" s="1"/>
  <c r="G123" s="1"/>
  <c r="C124" s="1"/>
  <c r="F124" s="1"/>
  <c r="E124" s="1"/>
  <c r="G124" s="1"/>
  <c r="C125" s="1"/>
  <c r="F125" s="1"/>
  <c r="E125" s="1"/>
  <c r="G125" s="1"/>
  <c r="C126" s="1"/>
  <c r="F126" s="1"/>
  <c r="E126" s="1"/>
  <c r="G126" s="1"/>
  <c r="C127" s="1"/>
  <c r="F127" s="1"/>
  <c r="E127" s="1"/>
  <c r="G127" s="1"/>
  <c r="C128" s="1"/>
  <c r="F128" s="1"/>
  <c r="E128" s="1"/>
  <c r="G128" s="1"/>
  <c r="C129" s="1"/>
  <c r="F129" s="1"/>
  <c r="E129" s="1"/>
  <c r="G129" s="1"/>
  <c r="C130" s="1"/>
  <c r="F130" s="1"/>
  <c r="E130" s="1"/>
  <c r="G130" s="1"/>
  <c r="C131" s="1"/>
  <c r="F131" s="1"/>
  <c r="E131" s="1"/>
  <c r="G131" s="1"/>
  <c r="C132" s="1"/>
  <c r="F132" s="1"/>
  <c r="E132" s="1"/>
  <c r="G132" s="1"/>
  <c r="C133" s="1"/>
  <c r="F133" s="1"/>
  <c r="E133" s="1"/>
  <c r="G133" s="1"/>
  <c r="C134" s="1"/>
  <c r="F134" s="1"/>
  <c r="E134" s="1"/>
  <c r="G134" s="1"/>
  <c r="C135" s="1"/>
  <c r="F135" s="1"/>
  <c r="E135" s="1"/>
  <c r="G135" s="1"/>
  <c r="C136" s="1"/>
  <c r="F136" s="1"/>
  <c r="E136" s="1"/>
  <c r="G136" s="1"/>
  <c r="C137" s="1"/>
  <c r="F137" s="1"/>
  <c r="E137" s="1"/>
  <c r="G137" s="1"/>
  <c r="C138" s="1"/>
  <c r="F138" s="1"/>
  <c r="E138" s="1"/>
  <c r="G138" s="1"/>
  <c r="C139" s="1"/>
  <c r="F139" s="1"/>
  <c r="E139" s="1"/>
  <c r="G139" s="1"/>
  <c r="C140" s="1"/>
  <c r="F140" s="1"/>
  <c r="E140" s="1"/>
  <c r="G140" s="1"/>
  <c r="C141" s="1"/>
  <c r="F141" s="1"/>
  <c r="E141" s="1"/>
  <c r="G141" s="1"/>
  <c r="C142" s="1"/>
  <c r="F142" s="1"/>
  <c r="E142" s="1"/>
  <c r="G142" s="1"/>
  <c r="C143" s="1"/>
  <c r="F143" s="1"/>
  <c r="E143" s="1"/>
  <c r="G143" s="1"/>
  <c r="C144" s="1"/>
  <c r="F144" s="1"/>
  <c r="E144" s="1"/>
  <c r="G144" s="1"/>
  <c r="C145" s="1"/>
  <c r="F145" s="1"/>
  <c r="E145" s="1"/>
  <c r="G145" s="1"/>
  <c r="C146" s="1"/>
  <c r="F146" s="1"/>
  <c r="E146" s="1"/>
  <c r="G146" s="1"/>
  <c r="C147" s="1"/>
  <c r="F147" s="1"/>
  <c r="E147" s="1"/>
  <c r="G147" s="1"/>
  <c r="C148" s="1"/>
  <c r="F148" s="1"/>
  <c r="E148" s="1"/>
  <c r="G148" s="1"/>
  <c r="C149" s="1"/>
  <c r="F149" s="1"/>
  <c r="E149" s="1"/>
  <c r="G149" s="1"/>
  <c r="C150" s="1"/>
  <c r="F150" s="1"/>
  <c r="E150" s="1"/>
  <c r="G150" s="1"/>
  <c r="C151" s="1"/>
  <c r="F151" s="1"/>
  <c r="E151" s="1"/>
  <c r="G151" s="1"/>
  <c r="C152" s="1"/>
  <c r="F152" s="1"/>
  <c r="E152" s="1"/>
  <c r="G152" s="1"/>
  <c r="C153" s="1"/>
  <c r="F153" s="1"/>
  <c r="E153" s="1"/>
  <c r="G153" s="1"/>
  <c r="C154" s="1"/>
  <c r="F154" s="1"/>
  <c r="E154" s="1"/>
  <c r="G154" s="1"/>
  <c r="C155" s="1"/>
  <c r="F155" s="1"/>
  <c r="E155" s="1"/>
  <c r="G155" s="1"/>
  <c r="C156" s="1"/>
  <c r="F156" s="1"/>
  <c r="E156" s="1"/>
  <c r="G156" s="1"/>
  <c r="C157" s="1"/>
  <c r="F157" s="1"/>
  <c r="E157" s="1"/>
  <c r="G157" s="1"/>
  <c r="C158" s="1"/>
  <c r="F158" s="1"/>
  <c r="E158" s="1"/>
  <c r="G158" s="1"/>
  <c r="C159" s="1"/>
  <c r="F159" s="1"/>
  <c r="E159" s="1"/>
  <c r="G159" s="1"/>
  <c r="C160" s="1"/>
  <c r="F160" s="1"/>
  <c r="E160" s="1"/>
  <c r="G160" s="1"/>
  <c r="C161" s="1"/>
  <c r="F161" s="1"/>
  <c r="E161" s="1"/>
  <c r="G161" s="1"/>
  <c r="C162" s="1"/>
  <c r="F162" s="1"/>
  <c r="E162" s="1"/>
  <c r="G162" s="1"/>
  <c r="C163" s="1"/>
  <c r="F163" s="1"/>
  <c r="E163" s="1"/>
  <c r="G163" s="1"/>
  <c r="C164" s="1"/>
  <c r="F164" s="1"/>
  <c r="E164" s="1"/>
  <c r="G164" s="1"/>
  <c r="C165" s="1"/>
  <c r="F165" s="1"/>
  <c r="E165" s="1"/>
  <c r="G165" s="1"/>
  <c r="C166" s="1"/>
  <c r="F166" s="1"/>
  <c r="E166" s="1"/>
  <c r="G166" s="1"/>
  <c r="C167" s="1"/>
  <c r="F167" s="1"/>
  <c r="E167" s="1"/>
  <c r="G167" s="1"/>
  <c r="C168" s="1"/>
  <c r="F168" s="1"/>
  <c r="E168" s="1"/>
  <c r="G168" s="1"/>
  <c r="C169" s="1"/>
  <c r="F169" s="1"/>
  <c r="E169" s="1"/>
  <c r="G169" s="1"/>
  <c r="C170" s="1"/>
  <c r="F170" s="1"/>
  <c r="E170" s="1"/>
  <c r="G170" s="1"/>
  <c r="C171" s="1"/>
  <c r="F171" s="1"/>
  <c r="E171" s="1"/>
  <c r="G171" s="1"/>
  <c r="C172" s="1"/>
  <c r="F172" s="1"/>
  <c r="E172" s="1"/>
  <c r="G172" s="1"/>
  <c r="C173" s="1"/>
  <c r="F173" s="1"/>
  <c r="E173" s="1"/>
  <c r="G173" s="1"/>
  <c r="C174" s="1"/>
  <c r="F174" s="1"/>
  <c r="E174" s="1"/>
  <c r="G174" s="1"/>
  <c r="C175" s="1"/>
  <c r="F175" s="1"/>
  <c r="E175" s="1"/>
  <c r="G175" s="1"/>
  <c r="C176" s="1"/>
  <c r="F176" s="1"/>
  <c r="E176" s="1"/>
  <c r="G176" s="1"/>
  <c r="C177" s="1"/>
  <c r="F177" s="1"/>
  <c r="E177" s="1"/>
  <c r="G177" s="1"/>
  <c r="C178" s="1"/>
  <c r="F178" s="1"/>
  <c r="E178" s="1"/>
  <c r="G178" s="1"/>
  <c r="C179" s="1"/>
  <c r="F179" s="1"/>
  <c r="E179" s="1"/>
  <c r="G179" s="1"/>
  <c r="C180" s="1"/>
  <c r="F180" s="1"/>
  <c r="E180" s="1"/>
  <c r="G180" s="1"/>
  <c r="C181" s="1"/>
  <c r="F181" s="1"/>
  <c r="E181" s="1"/>
  <c r="G181" s="1"/>
  <c r="C182" s="1"/>
  <c r="F182" s="1"/>
  <c r="E182" s="1"/>
  <c r="G182" s="1"/>
  <c r="C183" s="1"/>
  <c r="F183" s="1"/>
  <c r="E183" s="1"/>
  <c r="G183" s="1"/>
  <c r="C184" s="1"/>
  <c r="F184" s="1"/>
  <c r="E184" s="1"/>
  <c r="G184" s="1"/>
  <c r="C185" s="1"/>
  <c r="F185" s="1"/>
  <c r="E185" s="1"/>
  <c r="G185" s="1"/>
  <c r="C186" s="1"/>
  <c r="F186" s="1"/>
  <c r="E186" s="1"/>
  <c r="G186" s="1"/>
  <c r="C187" s="1"/>
  <c r="F187" s="1"/>
  <c r="E187" s="1"/>
  <c r="G187" s="1"/>
  <c r="C188" s="1"/>
  <c r="F188" s="1"/>
  <c r="E188" s="1"/>
  <c r="G188" s="1"/>
  <c r="C189" s="1"/>
  <c r="F189" s="1"/>
  <c r="E189" s="1"/>
  <c r="G189" s="1"/>
  <c r="C190" s="1"/>
  <c r="F190" s="1"/>
  <c r="E190" s="1"/>
  <c r="G190" s="1"/>
  <c r="C191" s="1"/>
  <c r="F191" s="1"/>
  <c r="E191" s="1"/>
  <c r="G191" s="1"/>
  <c r="C192" s="1"/>
  <c r="F192" s="1"/>
  <c r="E192" s="1"/>
  <c r="G192" s="1"/>
  <c r="C193" s="1"/>
  <c r="F193" s="1"/>
  <c r="E193" s="1"/>
  <c r="G193" s="1"/>
  <c r="C194" s="1"/>
  <c r="F194" s="1"/>
  <c r="E194" s="1"/>
  <c r="G194" s="1"/>
  <c r="C195" s="1"/>
  <c r="F195" s="1"/>
  <c r="E195" s="1"/>
  <c r="G195" s="1"/>
  <c r="C196" s="1"/>
  <c r="F196" s="1"/>
  <c r="E196" s="1"/>
  <c r="G196" s="1"/>
  <c r="C197" s="1"/>
  <c r="F197" s="1"/>
  <c r="E197" s="1"/>
  <c r="G197" s="1"/>
  <c r="C198" s="1"/>
  <c r="F198" s="1"/>
  <c r="E198" s="1"/>
  <c r="G198" s="1"/>
  <c r="C199" s="1"/>
  <c r="F199" s="1"/>
  <c r="E199" s="1"/>
  <c r="G199" s="1"/>
  <c r="C200" s="1"/>
  <c r="F200" s="1"/>
  <c r="E200" s="1"/>
  <c r="G200" s="1"/>
  <c r="C201" s="1"/>
  <c r="F201" s="1"/>
  <c r="E201" s="1"/>
  <c r="G201" s="1"/>
  <c r="C202" s="1"/>
  <c r="F202" s="1"/>
  <c r="E202" s="1"/>
  <c r="G202" s="1"/>
  <c r="C203" s="1"/>
  <c r="F203" s="1"/>
  <c r="E203" s="1"/>
  <c r="G203" s="1"/>
  <c r="C204" s="1"/>
  <c r="F204" s="1"/>
  <c r="E204" s="1"/>
  <c r="G204" s="1"/>
  <c r="C205" s="1"/>
  <c r="F205" s="1"/>
  <c r="E205" s="1"/>
  <c r="G205" s="1"/>
  <c r="C206" s="1"/>
  <c r="F206" s="1"/>
  <c r="E206" s="1"/>
  <c r="G206" s="1"/>
  <c r="C207" s="1"/>
  <c r="F207" s="1"/>
  <c r="E207" s="1"/>
  <c r="G207" s="1"/>
  <c r="C208" s="1"/>
  <c r="F208" s="1"/>
  <c r="E208" s="1"/>
  <c r="G208" s="1"/>
  <c r="C209" s="1"/>
  <c r="F209" s="1"/>
  <c r="E209" s="1"/>
  <c r="G209" s="1"/>
  <c r="C210" s="1"/>
  <c r="F210" s="1"/>
  <c r="E210" s="1"/>
  <c r="G210" s="1"/>
  <c r="C211" s="1"/>
  <c r="F211" s="1"/>
  <c r="E211" s="1"/>
  <c r="G211" s="1"/>
  <c r="C212" s="1"/>
  <c r="F212" s="1"/>
  <c r="E212" s="1"/>
  <c r="G212" s="1"/>
  <c r="C213" s="1"/>
  <c r="F213" s="1"/>
  <c r="E213" s="1"/>
  <c r="G213" s="1"/>
  <c r="C214" s="1"/>
  <c r="F214" s="1"/>
  <c r="E214" s="1"/>
  <c r="G214" s="1"/>
  <c r="C215" s="1"/>
  <c r="F215" s="1"/>
  <c r="E215" s="1"/>
  <c r="G215" s="1"/>
  <c r="C216" s="1"/>
  <c r="F216" s="1"/>
  <c r="E216" s="1"/>
  <c r="G216" s="1"/>
  <c r="C217" s="1"/>
  <c r="F217" s="1"/>
  <c r="E217" s="1"/>
  <c r="G217" s="1"/>
  <c r="C218" s="1"/>
  <c r="F218" s="1"/>
  <c r="E218" s="1"/>
  <c r="G218" s="1"/>
  <c r="C219" s="1"/>
  <c r="F219" s="1"/>
  <c r="E219" s="1"/>
  <c r="G219" s="1"/>
  <c r="C220" s="1"/>
  <c r="F220" s="1"/>
  <c r="E220" s="1"/>
  <c r="G220" s="1"/>
  <c r="C221" s="1"/>
  <c r="F221" s="1"/>
  <c r="E221" s="1"/>
  <c r="G221" s="1"/>
  <c r="C222" s="1"/>
  <c r="F222" s="1"/>
  <c r="E222" s="1"/>
  <c r="G222" s="1"/>
  <c r="C223" s="1"/>
  <c r="F223" s="1"/>
  <c r="E223" s="1"/>
  <c r="G223" s="1"/>
  <c r="C224" s="1"/>
  <c r="F224" s="1"/>
  <c r="E224" s="1"/>
  <c r="G224" s="1"/>
  <c r="C225" s="1"/>
  <c r="F225" s="1"/>
  <c r="E225" s="1"/>
  <c r="G225" s="1"/>
  <c r="C226" s="1"/>
  <c r="F226" s="1"/>
  <c r="E226" s="1"/>
  <c r="G226" s="1"/>
  <c r="C227" s="1"/>
  <c r="F227" s="1"/>
  <c r="E227" s="1"/>
  <c r="G227" s="1"/>
  <c r="C228" s="1"/>
  <c r="F228" s="1"/>
  <c r="E228" s="1"/>
  <c r="G228" s="1"/>
  <c r="C229" s="1"/>
  <c r="F229" s="1"/>
  <c r="E229" s="1"/>
  <c r="G229" s="1"/>
  <c r="C230" s="1"/>
  <c r="F230" s="1"/>
  <c r="E230" s="1"/>
  <c r="G230" s="1"/>
  <c r="C231" s="1"/>
  <c r="F231" s="1"/>
  <c r="E231" s="1"/>
  <c r="G231" s="1"/>
  <c r="C232" s="1"/>
  <c r="F232" s="1"/>
  <c r="E232" s="1"/>
  <c r="G232" s="1"/>
  <c r="C233" s="1"/>
  <c r="F233" s="1"/>
  <c r="E233" s="1"/>
  <c r="G233" s="1"/>
  <c r="C234" s="1"/>
  <c r="F234" s="1"/>
  <c r="E234" s="1"/>
  <c r="G234" s="1"/>
  <c r="C235" s="1"/>
  <c r="F235" s="1"/>
  <c r="E235" s="1"/>
  <c r="G235" s="1"/>
  <c r="C236" s="1"/>
  <c r="F236" s="1"/>
  <c r="E236" s="1"/>
  <c r="G236" s="1"/>
  <c r="C237" s="1"/>
  <c r="F237" s="1"/>
  <c r="E237" s="1"/>
  <c r="G237" s="1"/>
  <c r="C238" s="1"/>
  <c r="F238" s="1"/>
  <c r="E238" s="1"/>
  <c r="G238" s="1"/>
  <c r="C239" s="1"/>
  <c r="F239" s="1"/>
  <c r="E239" s="1"/>
  <c r="G239" s="1"/>
  <c r="C240" s="1"/>
  <c r="F240" s="1"/>
  <c r="E240" s="1"/>
  <c r="G240" s="1"/>
  <c r="C241" s="1"/>
  <c r="F241" s="1"/>
  <c r="E241" s="1"/>
  <c r="G241" s="1"/>
  <c r="C242" s="1"/>
  <c r="F242" s="1"/>
  <c r="E242" s="1"/>
  <c r="G242" s="1"/>
  <c r="C243" s="1"/>
  <c r="F243" s="1"/>
  <c r="E243" s="1"/>
  <c r="G243" s="1"/>
  <c r="C244" s="1"/>
  <c r="F244" s="1"/>
  <c r="E244" s="1"/>
  <c r="G244" s="1"/>
  <c r="C245" s="1"/>
  <c r="F245" s="1"/>
  <c r="E245" s="1"/>
  <c r="G245" s="1"/>
  <c r="C246" s="1"/>
  <c r="F246" s="1"/>
  <c r="E246" s="1"/>
  <c r="G246" s="1"/>
  <c r="C247" s="1"/>
  <c r="F247" s="1"/>
  <c r="E247" s="1"/>
  <c r="G247" s="1"/>
  <c r="C248" s="1"/>
  <c r="F248" s="1"/>
  <c r="E248" s="1"/>
  <c r="G248" s="1"/>
  <c r="C249" s="1"/>
  <c r="F249" l="1"/>
  <c r="E249" s="1"/>
  <c r="E251" s="1"/>
  <c r="G249" l="1"/>
  <c r="F254"/>
  <c r="F255" s="1"/>
  <c r="F256" s="1"/>
  <c r="F253"/>
</calcChain>
</file>

<file path=xl/sharedStrings.xml><?xml version="1.0" encoding="utf-8"?>
<sst xmlns="http://schemas.openxmlformats.org/spreadsheetml/2006/main" count="94" uniqueCount="71">
  <si>
    <t>FVIFA</t>
  </si>
  <si>
    <t>Pangan</t>
  </si>
  <si>
    <t xml:space="preserve">Sandang </t>
  </si>
  <si>
    <t>Hiburan</t>
  </si>
  <si>
    <t>Kesehatan</t>
  </si>
  <si>
    <t>a</t>
  </si>
  <si>
    <t>b</t>
  </si>
  <si>
    <t>c</t>
  </si>
  <si>
    <t>d</t>
  </si>
  <si>
    <t>e</t>
  </si>
  <si>
    <t>f</t>
  </si>
  <si>
    <t>tahun</t>
  </si>
  <si>
    <t>/tahun</t>
  </si>
  <si>
    <t>Biaya hidup / bulan pada saat memasuki usia pensiun</t>
  </si>
  <si>
    <t>/ bulan</t>
  </si>
  <si>
    <t>PV</t>
  </si>
  <si>
    <t>Asumsi tingkat suku bunga sepanjang masa pensiun</t>
  </si>
  <si>
    <t>Belanja / bulan</t>
  </si>
  <si>
    <t>Interest (I) / bln</t>
  </si>
  <si>
    <t>Period (bulan)</t>
  </si>
  <si>
    <t>Tingkat suku bunga / bulan</t>
  </si>
  <si>
    <t>bulan</t>
  </si>
  <si>
    <t>g</t>
  </si>
  <si>
    <t>h</t>
  </si>
  <si>
    <t>(1+i)</t>
  </si>
  <si>
    <t>i</t>
  </si>
  <si>
    <t>(1+i)^n</t>
  </si>
  <si>
    <t>n</t>
  </si>
  <si>
    <t>1 / (1+i)^n</t>
  </si>
  <si>
    <t>1 - (1/(1+i)^n)</t>
  </si>
  <si>
    <t>((1 - (1/(1+i)^n))/i</t>
  </si>
  <si>
    <t>PVIFA, I, n</t>
  </si>
  <si>
    <t>A</t>
  </si>
  <si>
    <t>B</t>
  </si>
  <si>
    <t>FVIFA, I,n</t>
  </si>
  <si>
    <t>PV = (1-(1/(1+i)^n)</t>
  </si>
  <si>
    <t>FV = ((1+i)^n-1)/i</t>
  </si>
  <si>
    <t>((1+i)^n)-1</t>
  </si>
  <si>
    <t>(((1+i)^n)-1)/i</t>
  </si>
  <si>
    <t>I. DATA SAAT INI :</t>
  </si>
  <si>
    <t>Lain-lain</t>
  </si>
  <si>
    <t>Sekolah</t>
  </si>
  <si>
    <t>KALKULATOR IURAN DANA PENSIUN</t>
  </si>
  <si>
    <t>Biaya Hidup Saat ini:</t>
  </si>
  <si>
    <t>Total Biaya Hidup</t>
  </si>
  <si>
    <t xml:space="preserve">II. IURAN DANA PENSIUN / BULAN YANG HARUS DITABUNG : </t>
  </si>
  <si>
    <t>No. (bulan)</t>
  </si>
  <si>
    <t>Saldo Awal Dana Pensiun</t>
  </si>
  <si>
    <t>Uang Pensiun Per Bulan</t>
  </si>
  <si>
    <t>Amortisasi Pokok Dana Pensiun</t>
  </si>
  <si>
    <t xml:space="preserve">Pendapatan Bunga Dana Pensiun </t>
  </si>
  <si>
    <t>Saldo Akhir Dana Pensiun</t>
  </si>
  <si>
    <t xml:space="preserve">JADWAL PEMBAYARAN UANG PENSIUN </t>
  </si>
  <si>
    <t>Jakarta,  …………………………….</t>
  </si>
  <si>
    <t>Prepared by</t>
  </si>
  <si>
    <t>www.suhaplanner.com</t>
  </si>
  <si>
    <t>Perencana Keuangan &amp; Konsultan Manajemen</t>
  </si>
  <si>
    <t>SUHA Planner - Financial Consulting</t>
  </si>
  <si>
    <t xml:space="preserve">Umur Anda atau Kepala Keluarga (pemberi penghasilan) saat ini </t>
  </si>
  <si>
    <t>Rencana umur Anda pada saat memasuki masa pensiun</t>
  </si>
  <si>
    <t>Jangka waktu (periode) pengumpulan Dana Pensiun</t>
  </si>
  <si>
    <t>Asumsi tingkat suku bunga sepanjang periode pengumpulan Dana Pensiun</t>
  </si>
  <si>
    <t>Asumsi tingkat inflasi sepanjang periode pengumpulan Dana Pensiun</t>
  </si>
  <si>
    <t>Asumsi perbandingan biaya hidup saat ini dengan biaya hidup pada masa pensiun</t>
  </si>
  <si>
    <t>Jangka waktu perencanaan atau pengumpulan Dana Pensiun (c - b)</t>
  </si>
  <si>
    <t>Future value biaya hidup saat ini</t>
  </si>
  <si>
    <t>Jumlah Dana Pensiun yang harus tersedia pada saat memasuki usia pensiun</t>
  </si>
  <si>
    <t>Jumlah Iuran Dana Pensiun / bulan untuk mendapatkan dana sebesar (d) diatas :</t>
  </si>
  <si>
    <t>Jumlah periode pengumpulan Dana Pensiun (dalam bulan)</t>
  </si>
  <si>
    <t>Jumlah Iuran Dana Pensiun setiap bulannya adalah</t>
  </si>
  <si>
    <r>
      <t>Subur Harahap, SE, MM, CFP</t>
    </r>
    <r>
      <rPr>
        <b/>
        <sz val="11"/>
        <color theme="1"/>
        <rFont val="Times New Roman"/>
        <family val="1"/>
      </rPr>
      <t>®</t>
    </r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</si>
</sst>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0_);_(* \(#,##0.0000\);_(* &quot;-&quot;??_);_(@_)"/>
    <numFmt numFmtId="167" formatCode="_(* #,##0.00000_);_(* \(#,##0.00000\);_(* &quot;-&quot;??_);_(@_)"/>
    <numFmt numFmtId="168" formatCode="0.0000%"/>
    <numFmt numFmtId="169" formatCode="_(* #,##0.00000000_);_(* \(#,##0.00000000\);_(* &quot;-&quot;??_);_(@_)"/>
    <numFmt numFmtId="170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sz val="18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10" fontId="2" fillId="0" borderId="2" xfId="2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44" fontId="4" fillId="0" borderId="0" xfId="0" applyNumberFormat="1" applyFont="1" applyAlignment="1">
      <alignment horizontal="centerContinuous" vertical="center"/>
    </xf>
    <xf numFmtId="44" fontId="3" fillId="0" borderId="0" xfId="0" applyNumberFormat="1" applyFont="1" applyAlignment="1">
      <alignment horizontal="centerContinuous" vertical="center"/>
    </xf>
    <xf numFmtId="43" fontId="2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0" fontId="0" fillId="0" borderId="2" xfId="0" applyBorder="1" applyAlignment="1">
      <alignment horizontal="center" vertical="center"/>
    </xf>
    <xf numFmtId="43" fontId="2" fillId="0" borderId="2" xfId="1" applyNumberFormat="1" applyFont="1" applyBorder="1" applyAlignment="1">
      <alignment vertical="center"/>
    </xf>
    <xf numFmtId="43" fontId="2" fillId="2" borderId="2" xfId="1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5" fontId="0" fillId="0" borderId="0" xfId="2" applyNumberFormat="1" applyFont="1" applyAlignment="1">
      <alignment vertical="center"/>
    </xf>
    <xf numFmtId="164" fontId="0" fillId="0" borderId="2" xfId="1" applyNumberFormat="1" applyFont="1" applyBorder="1" applyAlignment="1">
      <alignment horizontal="center" vertical="center" shrinkToFit="1"/>
    </xf>
    <xf numFmtId="16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9" fontId="0" fillId="0" borderId="0" xfId="0" applyNumberFormat="1" applyAlignment="1">
      <alignment vertical="center"/>
    </xf>
    <xf numFmtId="164" fontId="0" fillId="3" borderId="0" xfId="1" applyNumberFormat="1" applyFont="1" applyFill="1" applyBorder="1" applyAlignment="1" applyProtection="1">
      <alignment vertical="center"/>
      <protection locked="0"/>
    </xf>
    <xf numFmtId="9" fontId="0" fillId="3" borderId="0" xfId="2" applyFont="1" applyFill="1" applyBorder="1" applyAlignment="1" applyProtection="1">
      <alignment vertical="center"/>
      <protection locked="0"/>
    </xf>
    <xf numFmtId="0" fontId="8" fillId="0" borderId="0" xfId="3" applyAlignment="1" applyProtection="1">
      <alignment vertical="center"/>
    </xf>
    <xf numFmtId="0" fontId="10" fillId="0" borderId="0" xfId="0" applyFont="1" applyAlignment="1">
      <alignment vertical="center"/>
    </xf>
    <xf numFmtId="164" fontId="0" fillId="0" borderId="5" xfId="1" applyNumberFormat="1" applyFont="1" applyFill="1" applyBorder="1" applyAlignment="1" applyProtection="1">
      <alignment vertical="center"/>
      <protection hidden="1"/>
    </xf>
    <xf numFmtId="164" fontId="0" fillId="0" borderId="6" xfId="1" applyNumberFormat="1" applyFont="1" applyFill="1" applyBorder="1" applyAlignment="1" applyProtection="1">
      <alignment vertical="center"/>
      <protection hidden="1"/>
    </xf>
    <xf numFmtId="164" fontId="0" fillId="0" borderId="7" xfId="1" applyNumberFormat="1" applyFont="1" applyFill="1" applyBorder="1" applyAlignment="1" applyProtection="1">
      <alignment vertical="center"/>
      <protection hidden="1"/>
    </xf>
    <xf numFmtId="164" fontId="0" fillId="0" borderId="0" xfId="1" applyNumberFormat="1" applyFont="1" applyFill="1" applyBorder="1" applyAlignment="1" applyProtection="1">
      <alignment vertical="center"/>
      <protection hidden="1"/>
    </xf>
    <xf numFmtId="164" fontId="0" fillId="0" borderId="8" xfId="1" applyNumberFormat="1" applyFont="1" applyFill="1" applyBorder="1" applyAlignment="1" applyProtection="1">
      <alignment vertical="center"/>
      <protection hidden="1"/>
    </xf>
    <xf numFmtId="164" fontId="0" fillId="0" borderId="1" xfId="1" applyNumberFormat="1" applyFont="1" applyFill="1" applyBorder="1" applyAlignment="1" applyProtection="1">
      <alignment vertical="center"/>
      <protection hidden="1"/>
    </xf>
    <xf numFmtId="164" fontId="0" fillId="0" borderId="10" xfId="1" applyNumberFormat="1" applyFont="1" applyFill="1" applyBorder="1" applyAlignment="1" applyProtection="1">
      <alignment vertical="center"/>
      <protection hidden="1"/>
    </xf>
    <xf numFmtId="164" fontId="0" fillId="0" borderId="9" xfId="1" applyNumberFormat="1" applyFont="1" applyFill="1" applyBorder="1" applyAlignment="1" applyProtection="1">
      <alignment vertical="center"/>
      <protection hidden="1"/>
    </xf>
    <xf numFmtId="43" fontId="0" fillId="0" borderId="1" xfId="1" applyFont="1" applyFill="1" applyBorder="1" applyAlignment="1" applyProtection="1">
      <alignment vertical="center"/>
      <protection hidden="1"/>
    </xf>
    <xf numFmtId="167" fontId="0" fillId="0" borderId="1" xfId="1" applyNumberFormat="1" applyFont="1" applyFill="1" applyBorder="1" applyAlignment="1" applyProtection="1">
      <alignment vertical="center"/>
      <protection hidden="1"/>
    </xf>
    <xf numFmtId="164" fontId="0" fillId="0" borderId="4" xfId="1" applyNumberFormat="1" applyFont="1" applyFill="1" applyBorder="1" applyAlignment="1" applyProtection="1">
      <alignment vertical="center"/>
      <protection hidden="1"/>
    </xf>
    <xf numFmtId="164" fontId="6" fillId="0" borderId="5" xfId="1" applyNumberFormat="1" applyFont="1" applyFill="1" applyBorder="1" applyAlignment="1" applyProtection="1">
      <alignment vertical="center"/>
      <protection hidden="1"/>
    </xf>
    <xf numFmtId="164" fontId="0" fillId="0" borderId="0" xfId="1" applyNumberFormat="1" applyFont="1" applyFill="1" applyAlignment="1" applyProtection="1">
      <alignment vertical="center"/>
      <protection hidden="1"/>
    </xf>
    <xf numFmtId="164" fontId="7" fillId="0" borderId="0" xfId="1" applyNumberFormat="1" applyFont="1" applyFill="1" applyAlignment="1" applyProtection="1">
      <alignment vertical="center"/>
      <protection hidden="1"/>
    </xf>
    <xf numFmtId="164" fontId="8" fillId="0" borderId="0" xfId="3" applyNumberFormat="1" applyFill="1" applyAlignment="1" applyProtection="1">
      <alignment vertical="center"/>
      <protection hidden="1"/>
    </xf>
    <xf numFmtId="164" fontId="9" fillId="0" borderId="0" xfId="1" applyNumberFormat="1" applyFont="1" applyFill="1" applyAlignment="1" applyProtection="1">
      <alignment horizontal="centerContinuous" vertical="center"/>
      <protection hidden="1"/>
    </xf>
    <xf numFmtId="164" fontId="12" fillId="4" borderId="4" xfId="1" applyNumberFormat="1" applyFont="1" applyFill="1" applyBorder="1" applyAlignment="1" applyProtection="1">
      <alignment vertical="center"/>
      <protection hidden="1"/>
    </xf>
    <xf numFmtId="164" fontId="0" fillId="4" borderId="5" xfId="1" applyNumberFormat="1" applyFont="1" applyFill="1" applyBorder="1" applyAlignment="1" applyProtection="1">
      <alignment vertical="center"/>
      <protection hidden="1"/>
    </xf>
    <xf numFmtId="164" fontId="0" fillId="4" borderId="6" xfId="1" applyNumberFormat="1" applyFont="1" applyFill="1" applyBorder="1" applyAlignment="1" applyProtection="1">
      <alignment vertical="center"/>
      <protection hidden="1"/>
    </xf>
    <xf numFmtId="164" fontId="0" fillId="4" borderId="7" xfId="1" applyNumberFormat="1" applyFont="1" applyFill="1" applyBorder="1" applyAlignment="1" applyProtection="1">
      <alignment vertical="center"/>
      <protection hidden="1"/>
    </xf>
    <xf numFmtId="164" fontId="0" fillId="4" borderId="0" xfId="1" applyNumberFormat="1" applyFont="1" applyFill="1" applyBorder="1" applyAlignment="1" applyProtection="1">
      <alignment vertical="center"/>
      <protection hidden="1"/>
    </xf>
    <xf numFmtId="164" fontId="0" fillId="4" borderId="8" xfId="1" applyNumberFormat="1" applyFont="1" applyFill="1" applyBorder="1" applyAlignment="1" applyProtection="1">
      <alignment vertical="center"/>
      <protection hidden="1"/>
    </xf>
    <xf numFmtId="164" fontId="0" fillId="4" borderId="1" xfId="1" applyNumberFormat="1" applyFont="1" applyFill="1" applyBorder="1" applyAlignment="1" applyProtection="1">
      <alignment vertical="center"/>
      <protection hidden="1"/>
    </xf>
    <xf numFmtId="164" fontId="0" fillId="4" borderId="10" xfId="1" applyNumberFormat="1" applyFont="1" applyFill="1" applyBorder="1" applyAlignment="1" applyProtection="1">
      <alignment vertical="center"/>
      <protection hidden="1"/>
    </xf>
    <xf numFmtId="164" fontId="13" fillId="4" borderId="7" xfId="1" applyNumberFormat="1" applyFont="1" applyFill="1" applyBorder="1" applyAlignment="1" applyProtection="1">
      <alignment vertical="center"/>
      <protection hidden="1"/>
    </xf>
    <xf numFmtId="164" fontId="0" fillId="4" borderId="8" xfId="1" quotePrefix="1" applyNumberFormat="1" applyFont="1" applyFill="1" applyBorder="1" applyAlignment="1" applyProtection="1">
      <alignment vertical="center"/>
      <protection hidden="1"/>
    </xf>
    <xf numFmtId="168" fontId="0" fillId="4" borderId="0" xfId="2" applyNumberFormat="1" applyFont="1" applyFill="1" applyBorder="1" applyAlignment="1" applyProtection="1">
      <alignment vertical="center"/>
      <protection hidden="1"/>
    </xf>
    <xf numFmtId="43" fontId="0" fillId="4" borderId="0" xfId="1" applyFont="1" applyFill="1" applyBorder="1" applyAlignment="1" applyProtection="1">
      <alignment vertical="center"/>
      <protection hidden="1"/>
    </xf>
    <xf numFmtId="166" fontId="0" fillId="4" borderId="0" xfId="1" applyNumberFormat="1" applyFont="1" applyFill="1" applyBorder="1" applyAlignment="1" applyProtection="1">
      <alignment vertical="center"/>
      <protection hidden="1"/>
    </xf>
    <xf numFmtId="164" fontId="6" fillId="4" borderId="3" xfId="1" applyNumberFormat="1" applyFont="1" applyFill="1" applyBorder="1" applyAlignment="1" applyProtection="1">
      <alignment vertical="center"/>
      <protection hidden="1"/>
    </xf>
    <xf numFmtId="164" fontId="0" fillId="4" borderId="9" xfId="1" applyNumberFormat="1" applyFont="1" applyFill="1" applyBorder="1" applyAlignment="1" applyProtection="1">
      <alignment vertical="center"/>
      <protection hidden="1"/>
    </xf>
    <xf numFmtId="164" fontId="6" fillId="4" borderId="1" xfId="1" applyNumberFormat="1" applyFont="1" applyFill="1" applyBorder="1" applyAlignment="1" applyProtection="1">
      <alignment vertical="center"/>
      <protection hidden="1"/>
    </xf>
    <xf numFmtId="164" fontId="0" fillId="3" borderId="1" xfId="1" applyNumberFormat="1" applyFont="1" applyFill="1" applyBorder="1" applyAlignment="1" applyProtection="1">
      <alignment vertical="center"/>
      <protection locked="0"/>
    </xf>
    <xf numFmtId="164" fontId="0" fillId="0" borderId="0" xfId="1" applyNumberFormat="1" applyFont="1" applyAlignment="1" applyProtection="1">
      <alignment vertical="center"/>
      <protection hidden="1"/>
    </xf>
    <xf numFmtId="164" fontId="0" fillId="0" borderId="0" xfId="0" applyNumberFormat="1" applyBorder="1" applyAlignment="1" applyProtection="1">
      <alignment vertical="center"/>
      <protection hidden="1"/>
    </xf>
    <xf numFmtId="43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167" fontId="0" fillId="0" borderId="0" xfId="1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43" fontId="0" fillId="0" borderId="0" xfId="1" applyNumberFormat="1" applyFont="1" applyAlignment="1" applyProtection="1">
      <alignment vertical="center"/>
      <protection hidden="1"/>
    </xf>
    <xf numFmtId="167" fontId="0" fillId="0" borderId="0" xfId="1" quotePrefix="1" applyNumberFormat="1" applyFont="1" applyAlignment="1" applyProtection="1">
      <alignment vertical="center"/>
      <protection hidden="1"/>
    </xf>
    <xf numFmtId="43" fontId="0" fillId="0" borderId="0" xfId="1" quotePrefix="1" applyFont="1" applyAlignment="1" applyProtection="1">
      <alignment vertical="center"/>
      <protection hidden="1"/>
    </xf>
    <xf numFmtId="164" fontId="0" fillId="0" borderId="0" xfId="1" quotePrefix="1" applyNumberFormat="1" applyFont="1" applyAlignment="1" applyProtection="1">
      <alignment vertical="center"/>
      <protection hidden="1"/>
    </xf>
    <xf numFmtId="170" fontId="0" fillId="0" borderId="0" xfId="1" applyNumberFormat="1" applyFont="1" applyAlignment="1" applyProtection="1">
      <alignment vertical="center"/>
      <protection hidden="1"/>
    </xf>
    <xf numFmtId="164" fontId="14" fillId="0" borderId="0" xfId="1" applyNumberFormat="1" applyFont="1" applyFill="1" applyAlignment="1" applyProtection="1">
      <alignment vertical="center"/>
      <protection hidden="1"/>
    </xf>
    <xf numFmtId="0" fontId="15" fillId="0" borderId="0" xfId="0" applyFont="1" applyAlignment="1">
      <alignment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Principle</c:v>
          </c:tx>
          <c:xVal>
            <c:numRef>
              <c:f>'Payment Schedule-Dapen'!$B$10:$B$249</c:f>
              <c:numCache>
                <c:formatCode>General</c:formatCode>
                <c:ptCount val="2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</c:numCache>
            </c:numRef>
          </c:xVal>
          <c:yVal>
            <c:numRef>
              <c:f>'Payment Schedule-Dapen'!$E$10:$E$249</c:f>
              <c:numCache>
                <c:formatCode>_(* #,##0_);_(* \(#,##0\);_(* "-"??_);_(@_)</c:formatCode>
                <c:ptCount val="240"/>
                <c:pt idx="0">
                  <c:v>2750300.9166893577</c:v>
                </c:pt>
                <c:pt idx="1">
                  <c:v>2761760.5038422309</c:v>
                </c:pt>
                <c:pt idx="2">
                  <c:v>2773267.8392749056</c:v>
                </c:pt>
                <c:pt idx="3">
                  <c:v>2784823.1219385518</c:v>
                </c:pt>
                <c:pt idx="4">
                  <c:v>2796426.5516132955</c:v>
                </c:pt>
                <c:pt idx="5">
                  <c:v>2808078.3289116835</c:v>
                </c:pt>
                <c:pt idx="6">
                  <c:v>2819778.65528215</c:v>
                </c:pt>
                <c:pt idx="7">
                  <c:v>2831527.7330124928</c:v>
                </c:pt>
                <c:pt idx="8">
                  <c:v>2843325.7652333779</c:v>
                </c:pt>
                <c:pt idx="9">
                  <c:v>2855172.9559218492</c:v>
                </c:pt>
                <c:pt idx="10">
                  <c:v>2867069.5099048577</c:v>
                </c:pt>
                <c:pt idx="11">
                  <c:v>2879015.6328627942</c:v>
                </c:pt>
                <c:pt idx="12">
                  <c:v>2891011.5313330563</c:v>
                </c:pt>
                <c:pt idx="13">
                  <c:v>2903057.4127136096</c:v>
                </c:pt>
                <c:pt idx="14">
                  <c:v>2915153.485266583</c:v>
                </c:pt>
                <c:pt idx="15">
                  <c:v>2927299.9581218613</c:v>
                </c:pt>
                <c:pt idx="16">
                  <c:v>2939497.0412807018</c:v>
                </c:pt>
                <c:pt idx="17">
                  <c:v>2951744.9456193717</c:v>
                </c:pt>
                <c:pt idx="18">
                  <c:v>2964043.8828927856</c:v>
                </c:pt>
                <c:pt idx="19">
                  <c:v>2976394.0657381723</c:v>
                </c:pt>
                <c:pt idx="20">
                  <c:v>2988795.7076787483</c:v>
                </c:pt>
                <c:pt idx="21">
                  <c:v>3001249.0231274096</c:v>
                </c:pt>
                <c:pt idx="22">
                  <c:v>3013754.2273904411</c:v>
                </c:pt>
                <c:pt idx="23">
                  <c:v>3026311.5366712343</c:v>
                </c:pt>
                <c:pt idx="24">
                  <c:v>3038921.1680740314</c:v>
                </c:pt>
                <c:pt idx="25">
                  <c:v>3051583.3396076728</c:v>
                </c:pt>
                <c:pt idx="26">
                  <c:v>3064298.2701893719</c:v>
                </c:pt>
                <c:pt idx="27">
                  <c:v>3077066.1796484943</c:v>
                </c:pt>
                <c:pt idx="28">
                  <c:v>3089887.2887303634</c:v>
                </c:pt>
                <c:pt idx="29">
                  <c:v>3102761.8191000726</c:v>
                </c:pt>
                <c:pt idx="30">
                  <c:v>3115689.9933463233</c:v>
                </c:pt>
                <c:pt idx="31">
                  <c:v>3128672.0349852657</c:v>
                </c:pt>
                <c:pt idx="32">
                  <c:v>3141708.1684643719</c:v>
                </c:pt>
                <c:pt idx="33">
                  <c:v>3154798.6191663062</c:v>
                </c:pt>
                <c:pt idx="34">
                  <c:v>3167943.6134128328</c:v>
                </c:pt>
                <c:pt idx="35">
                  <c:v>3181143.3784687193</c:v>
                </c:pt>
                <c:pt idx="36">
                  <c:v>3194398.1425456731</c:v>
                </c:pt>
                <c:pt idx="37">
                  <c:v>3207708.13480628</c:v>
                </c:pt>
                <c:pt idx="38">
                  <c:v>3221073.585367973</c:v>
                </c:pt>
                <c:pt idx="39">
                  <c:v>3234494.7253070055</c:v>
                </c:pt>
                <c:pt idx="40">
                  <c:v>3247971.786662451</c:v>
                </c:pt>
                <c:pt idx="41">
                  <c:v>3261505.0024402114</c:v>
                </c:pt>
                <c:pt idx="42">
                  <c:v>3275094.6066170461</c:v>
                </c:pt>
                <c:pt idx="43">
                  <c:v>3288740.834144617</c:v>
                </c:pt>
                <c:pt idx="44">
                  <c:v>3302443.9209535527</c:v>
                </c:pt>
                <c:pt idx="45">
                  <c:v>3316204.1039575259</c:v>
                </c:pt>
                <c:pt idx="46">
                  <c:v>3330021.6210573488</c:v>
                </c:pt>
                <c:pt idx="47">
                  <c:v>3343896.7111450881</c:v>
                </c:pt>
                <c:pt idx="48">
                  <c:v>3357829.6141081923</c:v>
                </c:pt>
                <c:pt idx="49">
                  <c:v>3371820.5708336434</c:v>
                </c:pt>
                <c:pt idx="50">
                  <c:v>3385869.823212117</c:v>
                </c:pt>
                <c:pt idx="51">
                  <c:v>3399977.6141421674</c:v>
                </c:pt>
                <c:pt idx="52">
                  <c:v>3414144.1875344268</c:v>
                </c:pt>
                <c:pt idx="53">
                  <c:v>3428369.78831582</c:v>
                </c:pt>
                <c:pt idx="54">
                  <c:v>3442654.6624338026</c:v>
                </c:pt>
                <c:pt idx="55">
                  <c:v>3456999.0568606099</c:v>
                </c:pt>
                <c:pt idx="56">
                  <c:v>3471403.2195975287</c:v>
                </c:pt>
                <c:pt idx="57">
                  <c:v>3485867.3996791854</c:v>
                </c:pt>
                <c:pt idx="58">
                  <c:v>3500391.8471778487</c:v>
                </c:pt>
                <c:pt idx="59">
                  <c:v>3514976.8132077563</c:v>
                </c:pt>
                <c:pt idx="60">
                  <c:v>3529622.5499294554</c:v>
                </c:pt>
                <c:pt idx="61">
                  <c:v>3544329.3105541617</c:v>
                </c:pt>
                <c:pt idx="62">
                  <c:v>3559097.3493481372</c:v>
                </c:pt>
                <c:pt idx="63">
                  <c:v>3573926.9216370881</c:v>
                </c:pt>
                <c:pt idx="64">
                  <c:v>3588818.283810576</c:v>
                </c:pt>
                <c:pt idx="65">
                  <c:v>3603771.6933264532</c:v>
                </c:pt>
                <c:pt idx="66">
                  <c:v>3618787.4087153138</c:v>
                </c:pt>
                <c:pt idx="67">
                  <c:v>3633865.6895849612</c:v>
                </c:pt>
                <c:pt idx="68">
                  <c:v>3649006.7966248984</c:v>
                </c:pt>
                <c:pt idx="69">
                  <c:v>3664210.9916108353</c:v>
                </c:pt>
                <c:pt idx="70">
                  <c:v>3679478.5374092143</c:v>
                </c:pt>
                <c:pt idx="71">
                  <c:v>3694809.6979817525</c:v>
                </c:pt>
                <c:pt idx="72">
                  <c:v>3710204.7383900094</c:v>
                </c:pt>
                <c:pt idx="73">
                  <c:v>3725663.9247999676</c:v>
                </c:pt>
                <c:pt idx="74">
                  <c:v>3741187.5244866339</c:v>
                </c:pt>
                <c:pt idx="75">
                  <c:v>3756775.8058386617</c:v>
                </c:pt>
                <c:pt idx="76">
                  <c:v>3772429.0383629897</c:v>
                </c:pt>
                <c:pt idx="77">
                  <c:v>3788147.492689502</c:v>
                </c:pt>
                <c:pt idx="78">
                  <c:v>3803931.4405757082</c:v>
                </c:pt>
                <c:pt idx="79">
                  <c:v>3819781.1549114403</c:v>
                </c:pt>
                <c:pt idx="80">
                  <c:v>3835696.9097235715</c:v>
                </c:pt>
                <c:pt idx="81">
                  <c:v>3851678.9801807529</c:v>
                </c:pt>
                <c:pt idx="82">
                  <c:v>3867727.6425981726</c:v>
                </c:pt>
                <c:pt idx="83">
                  <c:v>3883843.1744423313</c:v>
                </c:pt>
                <c:pt idx="84">
                  <c:v>3900025.8543358408</c:v>
                </c:pt>
                <c:pt idx="85">
                  <c:v>3916275.9620622401</c:v>
                </c:pt>
                <c:pt idx="86">
                  <c:v>3932593.7785708327</c:v>
                </c:pt>
                <c:pt idx="87">
                  <c:v>3948979.5859815446</c:v>
                </c:pt>
                <c:pt idx="88">
                  <c:v>3965433.6675898009</c:v>
                </c:pt>
                <c:pt idx="89">
                  <c:v>3981956.3078714251</c:v>
                </c:pt>
                <c:pt idx="90">
                  <c:v>3998547.7924875561</c:v>
                </c:pt>
                <c:pt idx="91">
                  <c:v>4015208.4082895876</c:v>
                </c:pt>
                <c:pt idx="92">
                  <c:v>4031938.4433241272</c:v>
                </c:pt>
                <c:pt idx="93">
                  <c:v>4048738.1868379777</c:v>
                </c:pt>
                <c:pt idx="94">
                  <c:v>4065607.929283136</c:v>
                </c:pt>
                <c:pt idx="95">
                  <c:v>4082547.962321816</c:v>
                </c:pt>
                <c:pt idx="96">
                  <c:v>4099558.5788314897</c:v>
                </c:pt>
                <c:pt idx="97">
                  <c:v>4116640.072909954</c:v>
                </c:pt>
                <c:pt idx="98">
                  <c:v>4133792.7398804124</c:v>
                </c:pt>
                <c:pt idx="99">
                  <c:v>4151016.8762965808</c:v>
                </c:pt>
                <c:pt idx="100">
                  <c:v>4168312.7799478169</c:v>
                </c:pt>
                <c:pt idx="101">
                  <c:v>4185680.7498642658</c:v>
                </c:pt>
                <c:pt idx="102">
                  <c:v>4203121.0863220338</c:v>
                </c:pt>
                <c:pt idx="103">
                  <c:v>4220634.0908483751</c:v>
                </c:pt>
                <c:pt idx="104">
                  <c:v>4238220.0662269099</c:v>
                </c:pt>
                <c:pt idx="105">
                  <c:v>4255879.3165028561</c:v>
                </c:pt>
                <c:pt idx="106">
                  <c:v>4273612.1469882838</c:v>
                </c:pt>
                <c:pt idx="107">
                  <c:v>4291418.8642674014</c:v>
                </c:pt>
                <c:pt idx="108">
                  <c:v>4309299.7762018489</c:v>
                </c:pt>
                <c:pt idx="109">
                  <c:v>4327255.1919360235</c:v>
                </c:pt>
                <c:pt idx="110">
                  <c:v>4345285.4219024237</c:v>
                </c:pt>
                <c:pt idx="111">
                  <c:v>4363390.777827017</c:v>
                </c:pt>
                <c:pt idx="112">
                  <c:v>4381571.5727346297</c:v>
                </c:pt>
                <c:pt idx="113">
                  <c:v>4399828.1209543571</c:v>
                </c:pt>
                <c:pt idx="114">
                  <c:v>4418160.7381250001</c:v>
                </c:pt>
                <c:pt idx="115">
                  <c:v>4436569.7412005216</c:v>
                </c:pt>
                <c:pt idx="116">
                  <c:v>4455055.4484555237</c:v>
                </c:pt>
                <c:pt idx="117">
                  <c:v>4473618.1794907544</c:v>
                </c:pt>
                <c:pt idx="118">
                  <c:v>4492258.2552386336</c:v>
                </c:pt>
                <c:pt idx="119">
                  <c:v>4510975.9979687948</c:v>
                </c:pt>
                <c:pt idx="120">
                  <c:v>4529771.7312936643</c:v>
                </c:pt>
                <c:pt idx="121">
                  <c:v>4548645.7801740542</c:v>
                </c:pt>
                <c:pt idx="122">
                  <c:v>4567598.4709247798</c:v>
                </c:pt>
                <c:pt idx="123">
                  <c:v>4586630.1312202998</c:v>
                </c:pt>
                <c:pt idx="124">
                  <c:v>4605741.0901003843</c:v>
                </c:pt>
                <c:pt idx="125">
                  <c:v>4624931.6779758027</c:v>
                </c:pt>
                <c:pt idx="126">
                  <c:v>4644202.2266340349</c:v>
                </c:pt>
                <c:pt idx="127">
                  <c:v>4663553.0692450106</c:v>
                </c:pt>
                <c:pt idx="128">
                  <c:v>4682984.5403668638</c:v>
                </c:pt>
                <c:pt idx="129">
                  <c:v>4702496.9759517256</c:v>
                </c:pt>
                <c:pt idx="130">
                  <c:v>4722090.7133515254</c:v>
                </c:pt>
                <c:pt idx="131">
                  <c:v>4741766.0913238227</c:v>
                </c:pt>
                <c:pt idx="132">
                  <c:v>4761523.4500376722</c:v>
                </c:pt>
                <c:pt idx="133">
                  <c:v>4781363.1310794959</c:v>
                </c:pt>
                <c:pt idx="134">
                  <c:v>4801285.4774589939</c:v>
                </c:pt>
                <c:pt idx="135">
                  <c:v>4821290.833615073</c:v>
                </c:pt>
                <c:pt idx="136">
                  <c:v>4841379.5454218024</c:v>
                </c:pt>
                <c:pt idx="137">
                  <c:v>4861551.960194394</c:v>
                </c:pt>
                <c:pt idx="138">
                  <c:v>4881808.4266952034</c:v>
                </c:pt>
                <c:pt idx="139">
                  <c:v>4902149.2951397672</c:v>
                </c:pt>
                <c:pt idx="140">
                  <c:v>4922574.9172028489</c:v>
                </c:pt>
                <c:pt idx="141">
                  <c:v>4943085.646024527</c:v>
                </c:pt>
                <c:pt idx="142">
                  <c:v>4963681.836216297</c:v>
                </c:pt>
                <c:pt idx="143">
                  <c:v>4984363.8438671976</c:v>
                </c:pt>
                <c:pt idx="144">
                  <c:v>5005132.0265499782</c:v>
                </c:pt>
                <c:pt idx="145">
                  <c:v>5025986.7433272693</c:v>
                </c:pt>
                <c:pt idx="146">
                  <c:v>5046928.3547577998</c:v>
                </c:pt>
                <c:pt idx="147">
                  <c:v>5067957.2229026239</c:v>
                </c:pt>
                <c:pt idx="148">
                  <c:v>5089073.7113313843</c:v>
                </c:pt>
                <c:pt idx="149">
                  <c:v>5110278.1851285994</c:v>
                </c:pt>
                <c:pt idx="150">
                  <c:v>5131571.0108999684</c:v>
                </c:pt>
                <c:pt idx="151">
                  <c:v>5152952.5567787178</c:v>
                </c:pt>
                <c:pt idx="152">
                  <c:v>5174423.1924319621</c:v>
                </c:pt>
                <c:pt idx="153">
                  <c:v>5195983.2890670951</c:v>
                </c:pt>
                <c:pt idx="154">
                  <c:v>5217633.2194382083</c:v>
                </c:pt>
                <c:pt idx="155">
                  <c:v>5239373.3578525344</c:v>
                </c:pt>
                <c:pt idx="156">
                  <c:v>5261204.0801769197</c:v>
                </c:pt>
                <c:pt idx="157">
                  <c:v>5283125.7638443233</c:v>
                </c:pt>
                <c:pt idx="158">
                  <c:v>5305138.7878603414</c:v>
                </c:pt>
                <c:pt idx="159">
                  <c:v>5327243.5328097595</c:v>
                </c:pt>
                <c:pt idx="160">
                  <c:v>5349440.3808631338</c:v>
                </c:pt>
                <c:pt idx="161">
                  <c:v>5371729.7157833967</c:v>
                </c:pt>
                <c:pt idx="162">
                  <c:v>5394111.9229324944</c:v>
                </c:pt>
                <c:pt idx="163">
                  <c:v>5416587.3892780459</c:v>
                </c:pt>
                <c:pt idx="164">
                  <c:v>5439156.503400038</c:v>
                </c:pt>
                <c:pt idx="165">
                  <c:v>5461819.6554975379</c:v>
                </c:pt>
                <c:pt idx="166">
                  <c:v>5484577.2373954449</c:v>
                </c:pt>
                <c:pt idx="167">
                  <c:v>5507429.6425512591</c:v>
                </c:pt>
                <c:pt idx="168">
                  <c:v>5530377.266061889</c:v>
                </c:pt>
                <c:pt idx="169">
                  <c:v>5553420.5046704803</c:v>
                </c:pt>
                <c:pt idx="170">
                  <c:v>5576559.7567732744</c:v>
                </c:pt>
                <c:pt idx="171">
                  <c:v>5599795.4224264966</c:v>
                </c:pt>
                <c:pt idx="172">
                  <c:v>5623127.9033532739</c:v>
                </c:pt>
                <c:pt idx="173">
                  <c:v>5646557.6029505786</c:v>
                </c:pt>
                <c:pt idx="174">
                  <c:v>5670084.9262962062</c:v>
                </c:pt>
                <c:pt idx="175">
                  <c:v>5693710.2801557742</c:v>
                </c:pt>
                <c:pt idx="176">
                  <c:v>5717434.0729897562</c:v>
                </c:pt>
                <c:pt idx="177">
                  <c:v>5741256.7149605472</c:v>
                </c:pt>
                <c:pt idx="178">
                  <c:v>5765178.6179395495</c:v>
                </c:pt>
                <c:pt idx="179">
                  <c:v>5789200.1955142971</c:v>
                </c:pt>
                <c:pt idx="180">
                  <c:v>5813321.8629956068</c:v>
                </c:pt>
                <c:pt idx="181">
                  <c:v>5837544.0374247553</c:v>
                </c:pt>
                <c:pt idx="182">
                  <c:v>5861867.1375806918</c:v>
                </c:pt>
                <c:pt idx="183">
                  <c:v>5886291.5839872779</c:v>
                </c:pt>
                <c:pt idx="184">
                  <c:v>5910817.7989205588</c:v>
                </c:pt>
                <c:pt idx="185">
                  <c:v>5935446.2064160611</c:v>
                </c:pt>
                <c:pt idx="186">
                  <c:v>5960177.2322761277</c:v>
                </c:pt>
                <c:pt idx="187">
                  <c:v>5985011.3040772788</c:v>
                </c:pt>
                <c:pt idx="188">
                  <c:v>6009948.8511776002</c:v>
                </c:pt>
                <c:pt idx="189">
                  <c:v>6034990.3047241736</c:v>
                </c:pt>
                <c:pt idx="190">
                  <c:v>6060136.0976605248</c:v>
                </c:pt>
                <c:pt idx="191">
                  <c:v>6085386.6647341102</c:v>
                </c:pt>
                <c:pt idx="192">
                  <c:v>6110742.4425038351</c:v>
                </c:pt>
                <c:pt idx="193">
                  <c:v>6136203.8693476012</c:v>
                </c:pt>
                <c:pt idx="194">
                  <c:v>6161771.3854698827</c:v>
                </c:pt>
                <c:pt idx="195">
                  <c:v>6187445.4329093406</c:v>
                </c:pt>
                <c:pt idx="196">
                  <c:v>6213226.4555464629</c:v>
                </c:pt>
                <c:pt idx="197">
                  <c:v>6239114.8991112392</c:v>
                </c:pt>
                <c:pt idx="198">
                  <c:v>6265111.21119087</c:v>
                </c:pt>
                <c:pt idx="199">
                  <c:v>6291215.8412374984</c:v>
                </c:pt>
                <c:pt idx="200">
                  <c:v>6317429.2405759878</c:v>
                </c:pt>
                <c:pt idx="201">
                  <c:v>6343751.8624117216</c:v>
                </c:pt>
                <c:pt idx="202">
                  <c:v>6370184.1618384365</c:v>
                </c:pt>
                <c:pt idx="203">
                  <c:v>6396726.595846097</c:v>
                </c:pt>
                <c:pt idx="204">
                  <c:v>6423379.6233287891</c:v>
                </c:pt>
                <c:pt idx="205">
                  <c:v>6450143.7050926592</c:v>
                </c:pt>
                <c:pt idx="206">
                  <c:v>6477019.3038638784</c:v>
                </c:pt>
                <c:pt idx="207">
                  <c:v>6504006.8842966445</c:v>
                </c:pt>
                <c:pt idx="208">
                  <c:v>6531106.912981214</c:v>
                </c:pt>
                <c:pt idx="209">
                  <c:v>6558319.858451969</c:v>
                </c:pt>
                <c:pt idx="210">
                  <c:v>6585646.1911955187</c:v>
                </c:pt>
                <c:pt idx="211">
                  <c:v>6613086.3836588338</c:v>
                </c:pt>
                <c:pt idx="212">
                  <c:v>6640640.9102574121</c:v>
                </c:pt>
                <c:pt idx="213">
                  <c:v>6668310.2473834846</c:v>
                </c:pt>
                <c:pt idx="214">
                  <c:v>6696094.8734142492</c:v>
                </c:pt>
                <c:pt idx="215">
                  <c:v>6723995.2687201416</c:v>
                </c:pt>
                <c:pt idx="216">
                  <c:v>6752011.9156731423</c:v>
                </c:pt>
                <c:pt idx="217">
                  <c:v>6780145.2986551132</c:v>
                </c:pt>
                <c:pt idx="218">
                  <c:v>6808395.9040661771</c:v>
                </c:pt>
                <c:pt idx="219">
                  <c:v>6836764.2203331189</c:v>
                </c:pt>
                <c:pt idx="220">
                  <c:v>6865250.7379178405</c:v>
                </c:pt>
                <c:pt idx="221">
                  <c:v>6893855.9493258316</c:v>
                </c:pt>
                <c:pt idx="222">
                  <c:v>6922580.349114689</c:v>
                </c:pt>
                <c:pt idx="223">
                  <c:v>6951424.4339026669</c:v>
                </c:pt>
                <c:pt idx="224">
                  <c:v>6980388.7023772616</c:v>
                </c:pt>
                <c:pt idx="225">
                  <c:v>7009473.6553038331</c:v>
                </c:pt>
                <c:pt idx="226">
                  <c:v>7038679.7955342662</c:v>
                </c:pt>
                <c:pt idx="227">
                  <c:v>7068007.6280156588</c:v>
                </c:pt>
                <c:pt idx="228">
                  <c:v>7097457.6597990571</c:v>
                </c:pt>
                <c:pt idx="229">
                  <c:v>7127030.4000482196</c:v>
                </c:pt>
                <c:pt idx="230">
                  <c:v>7156726.3600484207</c:v>
                </c:pt>
                <c:pt idx="231">
                  <c:v>7186546.0532152895</c:v>
                </c:pt>
                <c:pt idx="232">
                  <c:v>7216489.9951036861</c:v>
                </c:pt>
                <c:pt idx="233">
                  <c:v>7246558.7034166185</c:v>
                </c:pt>
                <c:pt idx="234">
                  <c:v>7276752.6980141876</c:v>
                </c:pt>
                <c:pt idx="235">
                  <c:v>7307072.5009225802</c:v>
                </c:pt>
                <c:pt idx="236">
                  <c:v>7337518.6363430908</c:v>
                </c:pt>
                <c:pt idx="237">
                  <c:v>7368091.6306611868</c:v>
                </c:pt>
                <c:pt idx="238">
                  <c:v>7398792.0124556087</c:v>
                </c:pt>
                <c:pt idx="239">
                  <c:v>7429620.3125075074</c:v>
                </c:pt>
              </c:numCache>
            </c:numRef>
          </c:yVal>
        </c:ser>
        <c:ser>
          <c:idx val="1"/>
          <c:order val="1"/>
          <c:tx>
            <c:v>Interest</c:v>
          </c:tx>
          <c:xVal>
            <c:numRef>
              <c:f>'Payment Schedule-Dapen'!$B$10:$B$249</c:f>
              <c:numCache>
                <c:formatCode>General</c:formatCode>
                <c:ptCount val="2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</c:numCache>
            </c:numRef>
          </c:xVal>
          <c:yVal>
            <c:numRef>
              <c:f>'Payment Schedule-Dapen'!$F$10:$F$249</c:f>
              <c:numCache>
                <c:formatCode>_(* #,##0_);_(* \(#,##0\);_(* "-"??_);_(@_)</c:formatCode>
                <c:ptCount val="240"/>
                <c:pt idx="0">
                  <c:v>4710276.1471202923</c:v>
                </c:pt>
                <c:pt idx="1">
                  <c:v>4698816.5599674191</c:v>
                </c:pt>
                <c:pt idx="2">
                  <c:v>4687309.2245347444</c:v>
                </c:pt>
                <c:pt idx="3">
                  <c:v>4675753.9418710982</c:v>
                </c:pt>
                <c:pt idx="4">
                  <c:v>4664150.5121963546</c:v>
                </c:pt>
                <c:pt idx="5">
                  <c:v>4652498.7348979665</c:v>
                </c:pt>
                <c:pt idx="6">
                  <c:v>4640798.4085275</c:v>
                </c:pt>
                <c:pt idx="7">
                  <c:v>4629049.3307971573</c:v>
                </c:pt>
                <c:pt idx="8">
                  <c:v>4617251.2985762721</c:v>
                </c:pt>
                <c:pt idx="9">
                  <c:v>4605404.1078878008</c:v>
                </c:pt>
                <c:pt idx="10">
                  <c:v>4593507.5539047923</c:v>
                </c:pt>
                <c:pt idx="11">
                  <c:v>4581561.4309468558</c:v>
                </c:pt>
                <c:pt idx="12">
                  <c:v>4569565.5324765937</c:v>
                </c:pt>
                <c:pt idx="13">
                  <c:v>4557519.6510960404</c:v>
                </c:pt>
                <c:pt idx="14">
                  <c:v>4545423.578543067</c:v>
                </c:pt>
                <c:pt idx="15">
                  <c:v>4533277.1056877887</c:v>
                </c:pt>
                <c:pt idx="16">
                  <c:v>4521080.0225289483</c:v>
                </c:pt>
                <c:pt idx="17">
                  <c:v>4508832.1181902783</c:v>
                </c:pt>
                <c:pt idx="18">
                  <c:v>4496533.1809168644</c:v>
                </c:pt>
                <c:pt idx="19">
                  <c:v>4484182.9980714777</c:v>
                </c:pt>
                <c:pt idx="20">
                  <c:v>4471781.3561309017</c:v>
                </c:pt>
                <c:pt idx="21">
                  <c:v>4459328.0406822404</c:v>
                </c:pt>
                <c:pt idx="22">
                  <c:v>4446822.8364192089</c:v>
                </c:pt>
                <c:pt idx="23">
                  <c:v>4434265.5271384157</c:v>
                </c:pt>
                <c:pt idx="24">
                  <c:v>4421655.8957356187</c:v>
                </c:pt>
                <c:pt idx="25">
                  <c:v>4408993.7242019773</c:v>
                </c:pt>
                <c:pt idx="26">
                  <c:v>4396278.7936202781</c:v>
                </c:pt>
                <c:pt idx="27">
                  <c:v>4383510.8841611557</c:v>
                </c:pt>
                <c:pt idx="28">
                  <c:v>4370689.7750792867</c:v>
                </c:pt>
                <c:pt idx="29">
                  <c:v>4357815.2447095774</c:v>
                </c:pt>
                <c:pt idx="30">
                  <c:v>4344887.0704633268</c:v>
                </c:pt>
                <c:pt idx="31">
                  <c:v>4331905.0288243843</c:v>
                </c:pt>
                <c:pt idx="32">
                  <c:v>4318868.8953452781</c:v>
                </c:pt>
                <c:pt idx="33">
                  <c:v>4305778.4446433438</c:v>
                </c:pt>
                <c:pt idx="34">
                  <c:v>4292633.4503968172</c:v>
                </c:pt>
                <c:pt idx="35">
                  <c:v>4279433.6853409307</c:v>
                </c:pt>
                <c:pt idx="36">
                  <c:v>4266178.921263977</c:v>
                </c:pt>
                <c:pt idx="37">
                  <c:v>4252868.92900337</c:v>
                </c:pt>
                <c:pt idx="38">
                  <c:v>4239503.4784416771</c:v>
                </c:pt>
                <c:pt idx="39">
                  <c:v>4226082.3385026446</c:v>
                </c:pt>
                <c:pt idx="40">
                  <c:v>4212605.277147199</c:v>
                </c:pt>
                <c:pt idx="41">
                  <c:v>4199072.0613694387</c:v>
                </c:pt>
                <c:pt idx="42">
                  <c:v>4185482.457192604</c:v>
                </c:pt>
                <c:pt idx="43">
                  <c:v>4171836.2296650331</c:v>
                </c:pt>
                <c:pt idx="44">
                  <c:v>4158133.1428560973</c:v>
                </c:pt>
                <c:pt idx="45">
                  <c:v>4144372.9598521241</c:v>
                </c:pt>
                <c:pt idx="46">
                  <c:v>4130555.4427523012</c:v>
                </c:pt>
                <c:pt idx="47">
                  <c:v>4116680.3526645619</c:v>
                </c:pt>
                <c:pt idx="48">
                  <c:v>4102747.4497014578</c:v>
                </c:pt>
                <c:pt idx="49">
                  <c:v>4088756.4929760066</c:v>
                </c:pt>
                <c:pt idx="50">
                  <c:v>4074707.2405975331</c:v>
                </c:pt>
                <c:pt idx="51">
                  <c:v>4060599.4496674826</c:v>
                </c:pt>
                <c:pt idx="52">
                  <c:v>4046432.8762752232</c:v>
                </c:pt>
                <c:pt idx="53">
                  <c:v>4032207.27549383</c:v>
                </c:pt>
                <c:pt idx="54">
                  <c:v>4017922.4013758474</c:v>
                </c:pt>
                <c:pt idx="55">
                  <c:v>4003578.0069490401</c:v>
                </c:pt>
                <c:pt idx="56">
                  <c:v>3989173.8442121213</c:v>
                </c:pt>
                <c:pt idx="57">
                  <c:v>3974709.6641304647</c:v>
                </c:pt>
                <c:pt idx="58">
                  <c:v>3960185.2166318013</c:v>
                </c:pt>
                <c:pt idx="59">
                  <c:v>3945600.2506018938</c:v>
                </c:pt>
                <c:pt idx="60">
                  <c:v>3930954.5138801946</c:v>
                </c:pt>
                <c:pt idx="61">
                  <c:v>3916247.7532554884</c:v>
                </c:pt>
                <c:pt idx="62">
                  <c:v>3901479.7144615129</c:v>
                </c:pt>
                <c:pt idx="63">
                  <c:v>3886650.142172562</c:v>
                </c:pt>
                <c:pt idx="64">
                  <c:v>3871758.7799990741</c:v>
                </c:pt>
                <c:pt idx="65">
                  <c:v>3856805.3704831968</c:v>
                </c:pt>
                <c:pt idx="66">
                  <c:v>3841789.6550943363</c:v>
                </c:pt>
                <c:pt idx="67">
                  <c:v>3826711.3742246889</c:v>
                </c:pt>
                <c:pt idx="68">
                  <c:v>3811570.2671847516</c:v>
                </c:pt>
                <c:pt idx="69">
                  <c:v>3796366.0721988147</c:v>
                </c:pt>
                <c:pt idx="70">
                  <c:v>3781098.5264004357</c:v>
                </c:pt>
                <c:pt idx="71">
                  <c:v>3765767.3658278976</c:v>
                </c:pt>
                <c:pt idx="72">
                  <c:v>3750372.3254196406</c:v>
                </c:pt>
                <c:pt idx="73">
                  <c:v>3734913.1390096825</c:v>
                </c:pt>
                <c:pt idx="74">
                  <c:v>3719389.5393230161</c:v>
                </c:pt>
                <c:pt idx="75">
                  <c:v>3703801.2579709883</c:v>
                </c:pt>
                <c:pt idx="76">
                  <c:v>3688148.0254466604</c:v>
                </c:pt>
                <c:pt idx="77">
                  <c:v>3672429.5711201481</c:v>
                </c:pt>
                <c:pt idx="78">
                  <c:v>3656645.6232339418</c:v>
                </c:pt>
                <c:pt idx="79">
                  <c:v>3640795.9088982097</c:v>
                </c:pt>
                <c:pt idx="80">
                  <c:v>3624880.1540860785</c:v>
                </c:pt>
                <c:pt idx="81">
                  <c:v>3608898.0836288971</c:v>
                </c:pt>
                <c:pt idx="82">
                  <c:v>3592849.4212114774</c:v>
                </c:pt>
                <c:pt idx="83">
                  <c:v>3576733.8893673187</c:v>
                </c:pt>
                <c:pt idx="84">
                  <c:v>3560551.2094738092</c:v>
                </c:pt>
                <c:pt idx="85">
                  <c:v>3544301.1017474099</c:v>
                </c:pt>
                <c:pt idx="86">
                  <c:v>3527983.2852388173</c:v>
                </c:pt>
                <c:pt idx="87">
                  <c:v>3511597.4778281054</c:v>
                </c:pt>
                <c:pt idx="88">
                  <c:v>3495143.3962198491</c:v>
                </c:pt>
                <c:pt idx="89">
                  <c:v>3478620.755938225</c:v>
                </c:pt>
                <c:pt idx="90">
                  <c:v>3462029.2713220939</c:v>
                </c:pt>
                <c:pt idx="91">
                  <c:v>3445368.6555200624</c:v>
                </c:pt>
                <c:pt idx="92">
                  <c:v>3428638.6204855228</c:v>
                </c:pt>
                <c:pt idx="93">
                  <c:v>3411838.8769716723</c:v>
                </c:pt>
                <c:pt idx="94">
                  <c:v>3394969.134526514</c:v>
                </c:pt>
                <c:pt idx="95">
                  <c:v>3378029.101487834</c:v>
                </c:pt>
                <c:pt idx="96">
                  <c:v>3361018.4849781604</c:v>
                </c:pt>
                <c:pt idx="97">
                  <c:v>3343936.990899696</c:v>
                </c:pt>
                <c:pt idx="98">
                  <c:v>3326784.3239292377</c:v>
                </c:pt>
                <c:pt idx="99">
                  <c:v>3309560.1875130692</c:v>
                </c:pt>
                <c:pt idx="100">
                  <c:v>3292264.2838618332</c:v>
                </c:pt>
                <c:pt idx="101">
                  <c:v>3274896.3139453842</c:v>
                </c:pt>
                <c:pt idx="102">
                  <c:v>3257455.9774876167</c:v>
                </c:pt>
                <c:pt idx="103">
                  <c:v>3239942.9729612749</c:v>
                </c:pt>
                <c:pt idx="104">
                  <c:v>3222356.9975827402</c:v>
                </c:pt>
                <c:pt idx="105">
                  <c:v>3204697.7473067944</c:v>
                </c:pt>
                <c:pt idx="106">
                  <c:v>3186964.9168213662</c:v>
                </c:pt>
                <c:pt idx="107">
                  <c:v>3169158.1995422482</c:v>
                </c:pt>
                <c:pt idx="108">
                  <c:v>3151277.2876078011</c:v>
                </c:pt>
                <c:pt idx="109">
                  <c:v>3133321.8718736265</c:v>
                </c:pt>
                <c:pt idx="110">
                  <c:v>3115291.6419072263</c:v>
                </c:pt>
                <c:pt idx="111">
                  <c:v>3097186.285982633</c:v>
                </c:pt>
                <c:pt idx="112">
                  <c:v>3079005.4910750203</c:v>
                </c:pt>
                <c:pt idx="113">
                  <c:v>3060748.9428552929</c:v>
                </c:pt>
                <c:pt idx="114">
                  <c:v>3042416.3256846499</c:v>
                </c:pt>
                <c:pt idx="115">
                  <c:v>3024007.3226091289</c:v>
                </c:pt>
                <c:pt idx="116">
                  <c:v>3005521.6153541268</c:v>
                </c:pt>
                <c:pt idx="117">
                  <c:v>2986958.8843188952</c:v>
                </c:pt>
                <c:pt idx="118">
                  <c:v>2968318.8085710169</c:v>
                </c:pt>
                <c:pt idx="119">
                  <c:v>2949601.0658408557</c:v>
                </c:pt>
                <c:pt idx="120">
                  <c:v>2930805.3325159857</c:v>
                </c:pt>
                <c:pt idx="121">
                  <c:v>2911931.2836355953</c:v>
                </c:pt>
                <c:pt idx="122">
                  <c:v>2892978.5928848702</c:v>
                </c:pt>
                <c:pt idx="123">
                  <c:v>2873946.9325893507</c:v>
                </c:pt>
                <c:pt idx="124">
                  <c:v>2854835.9737092657</c:v>
                </c:pt>
                <c:pt idx="125">
                  <c:v>2835645.3858338473</c:v>
                </c:pt>
                <c:pt idx="126">
                  <c:v>2816374.8371756151</c:v>
                </c:pt>
                <c:pt idx="127">
                  <c:v>2797023.9945646399</c:v>
                </c:pt>
                <c:pt idx="128">
                  <c:v>2777592.5234427857</c:v>
                </c:pt>
                <c:pt idx="129">
                  <c:v>2758080.0878579239</c:v>
                </c:pt>
                <c:pt idx="130">
                  <c:v>2738486.3504581251</c:v>
                </c:pt>
                <c:pt idx="131">
                  <c:v>2718810.9724858273</c:v>
                </c:pt>
                <c:pt idx="132">
                  <c:v>2699053.6137719778</c:v>
                </c:pt>
                <c:pt idx="133">
                  <c:v>2679213.9327301541</c:v>
                </c:pt>
                <c:pt idx="134">
                  <c:v>2659291.5863506561</c:v>
                </c:pt>
                <c:pt idx="135">
                  <c:v>2639286.230194577</c:v>
                </c:pt>
                <c:pt idx="136">
                  <c:v>2619197.5183878476</c:v>
                </c:pt>
                <c:pt idx="137">
                  <c:v>2599025.1036152565</c:v>
                </c:pt>
                <c:pt idx="138">
                  <c:v>2578768.6371144466</c:v>
                </c:pt>
                <c:pt idx="139">
                  <c:v>2558427.7686698833</c:v>
                </c:pt>
                <c:pt idx="140">
                  <c:v>2538002.1466068011</c:v>
                </c:pt>
                <c:pt idx="141">
                  <c:v>2517491.4177851225</c:v>
                </c:pt>
                <c:pt idx="142">
                  <c:v>2496895.2275933535</c:v>
                </c:pt>
                <c:pt idx="143">
                  <c:v>2476213.2199424519</c:v>
                </c:pt>
                <c:pt idx="144">
                  <c:v>2455445.0372596718</c:v>
                </c:pt>
                <c:pt idx="145">
                  <c:v>2434590.3204823807</c:v>
                </c:pt>
                <c:pt idx="146">
                  <c:v>2413648.7090518503</c:v>
                </c:pt>
                <c:pt idx="147">
                  <c:v>2392619.8409070261</c:v>
                </c:pt>
                <c:pt idx="148">
                  <c:v>2371503.3524782653</c:v>
                </c:pt>
                <c:pt idx="149">
                  <c:v>2350298.8786810511</c:v>
                </c:pt>
                <c:pt idx="150">
                  <c:v>2329006.052909682</c:v>
                </c:pt>
                <c:pt idx="151">
                  <c:v>2307624.5070309322</c:v>
                </c:pt>
                <c:pt idx="152">
                  <c:v>2286153.8713776874</c:v>
                </c:pt>
                <c:pt idx="153">
                  <c:v>2264593.7747425544</c:v>
                </c:pt>
                <c:pt idx="154">
                  <c:v>2242943.8443714413</c:v>
                </c:pt>
                <c:pt idx="155">
                  <c:v>2221203.7059571156</c:v>
                </c:pt>
                <c:pt idx="156">
                  <c:v>2199372.9836327303</c:v>
                </c:pt>
                <c:pt idx="157">
                  <c:v>2177451.2999653267</c:v>
                </c:pt>
                <c:pt idx="158">
                  <c:v>2155438.2759493086</c:v>
                </c:pt>
                <c:pt idx="159">
                  <c:v>2133333.5309998905</c:v>
                </c:pt>
                <c:pt idx="160">
                  <c:v>2111136.6829465167</c:v>
                </c:pt>
                <c:pt idx="161">
                  <c:v>2088847.3480262535</c:v>
                </c:pt>
                <c:pt idx="162">
                  <c:v>2066465.1408771558</c:v>
                </c:pt>
                <c:pt idx="163">
                  <c:v>2043989.6745316039</c:v>
                </c:pt>
                <c:pt idx="164">
                  <c:v>2021420.560409612</c:v>
                </c:pt>
                <c:pt idx="165">
                  <c:v>1998757.4083121119</c:v>
                </c:pt>
                <c:pt idx="166">
                  <c:v>1975999.8264142054</c:v>
                </c:pt>
                <c:pt idx="167">
                  <c:v>1953147.4212583909</c:v>
                </c:pt>
                <c:pt idx="168">
                  <c:v>1930199.7977477608</c:v>
                </c:pt>
                <c:pt idx="169">
                  <c:v>1907156.5591391695</c:v>
                </c:pt>
                <c:pt idx="170">
                  <c:v>1884017.3070363756</c:v>
                </c:pt>
                <c:pt idx="171">
                  <c:v>1860781.6413831536</c:v>
                </c:pt>
                <c:pt idx="172">
                  <c:v>1837449.1604563764</c:v>
                </c:pt>
                <c:pt idx="173">
                  <c:v>1814019.4608590712</c:v>
                </c:pt>
                <c:pt idx="174">
                  <c:v>1790492.1375134438</c:v>
                </c:pt>
                <c:pt idx="175">
                  <c:v>1766866.783653876</c:v>
                </c:pt>
                <c:pt idx="176">
                  <c:v>1743142.9908198938</c:v>
                </c:pt>
                <c:pt idx="177">
                  <c:v>1719320.3488491031</c:v>
                </c:pt>
                <c:pt idx="178">
                  <c:v>1695398.4458701008</c:v>
                </c:pt>
                <c:pt idx="179">
                  <c:v>1671376.8682953527</c:v>
                </c:pt>
                <c:pt idx="180">
                  <c:v>1647255.2008140429</c:v>
                </c:pt>
                <c:pt idx="181">
                  <c:v>1623033.0263848945</c:v>
                </c:pt>
                <c:pt idx="182">
                  <c:v>1598709.9262289582</c:v>
                </c:pt>
                <c:pt idx="183">
                  <c:v>1574285.4798223719</c:v>
                </c:pt>
                <c:pt idx="184">
                  <c:v>1549759.2648890915</c:v>
                </c:pt>
                <c:pt idx="185">
                  <c:v>1525130.8573935891</c:v>
                </c:pt>
                <c:pt idx="186">
                  <c:v>1500399.8315335221</c:v>
                </c:pt>
                <c:pt idx="187">
                  <c:v>1475565.7597323717</c:v>
                </c:pt>
                <c:pt idx="188">
                  <c:v>1450628.2126320496</c:v>
                </c:pt>
                <c:pt idx="189">
                  <c:v>1425586.7590854764</c:v>
                </c:pt>
                <c:pt idx="190">
                  <c:v>1400440.9661491257</c:v>
                </c:pt>
                <c:pt idx="191">
                  <c:v>1375190.3990755402</c:v>
                </c:pt>
                <c:pt idx="192">
                  <c:v>1349834.6213058147</c:v>
                </c:pt>
                <c:pt idx="193">
                  <c:v>1324373.1944620488</c:v>
                </c:pt>
                <c:pt idx="194">
                  <c:v>1298805.6783397673</c:v>
                </c:pt>
                <c:pt idx="195">
                  <c:v>1273131.6309003094</c:v>
                </c:pt>
                <c:pt idx="196">
                  <c:v>1247350.6082631871</c:v>
                </c:pt>
                <c:pt idx="197">
                  <c:v>1221462.1646984103</c:v>
                </c:pt>
                <c:pt idx="198">
                  <c:v>1195465.8526187802</c:v>
                </c:pt>
                <c:pt idx="199">
                  <c:v>1169361.2225721516</c:v>
                </c:pt>
                <c:pt idx="200">
                  <c:v>1143147.8232336619</c:v>
                </c:pt>
                <c:pt idx="201">
                  <c:v>1116825.2013979286</c:v>
                </c:pt>
                <c:pt idx="202">
                  <c:v>1090392.9019712133</c:v>
                </c:pt>
                <c:pt idx="203">
                  <c:v>1063850.467963553</c:v>
                </c:pt>
                <c:pt idx="204">
                  <c:v>1037197.440480861</c:v>
                </c:pt>
                <c:pt idx="205">
                  <c:v>1010433.3587169911</c:v>
                </c:pt>
                <c:pt idx="206">
                  <c:v>983557.75994577166</c:v>
                </c:pt>
                <c:pt idx="207">
                  <c:v>956570.17951300554</c:v>
                </c:pt>
                <c:pt idx="208">
                  <c:v>929470.15082843613</c:v>
                </c:pt>
                <c:pt idx="209">
                  <c:v>902257.20535768103</c:v>
                </c:pt>
                <c:pt idx="210">
                  <c:v>874930.87261413119</c:v>
                </c:pt>
                <c:pt idx="211">
                  <c:v>847490.68015081657</c:v>
                </c:pt>
                <c:pt idx="212">
                  <c:v>819936.15355223813</c:v>
                </c:pt>
                <c:pt idx="213">
                  <c:v>792266.81642616563</c:v>
                </c:pt>
                <c:pt idx="214">
                  <c:v>764482.19039540121</c:v>
                </c:pt>
                <c:pt idx="215">
                  <c:v>736581.79508950841</c:v>
                </c:pt>
                <c:pt idx="216">
                  <c:v>708565.14813650784</c:v>
                </c:pt>
                <c:pt idx="217">
                  <c:v>680431.76515453646</c:v>
                </c:pt>
                <c:pt idx="218">
                  <c:v>652181.1597434734</c:v>
                </c:pt>
                <c:pt idx="219">
                  <c:v>623812.84347653098</c:v>
                </c:pt>
                <c:pt idx="220">
                  <c:v>595326.32589180965</c:v>
                </c:pt>
                <c:pt idx="221">
                  <c:v>566721.11448381864</c:v>
                </c:pt>
                <c:pt idx="222">
                  <c:v>537996.71469496097</c:v>
                </c:pt>
                <c:pt idx="223">
                  <c:v>509152.62990698317</c:v>
                </c:pt>
                <c:pt idx="224">
                  <c:v>480188.36143238872</c:v>
                </c:pt>
                <c:pt idx="225">
                  <c:v>451103.40850581683</c:v>
                </c:pt>
                <c:pt idx="226">
                  <c:v>421897.26827538415</c:v>
                </c:pt>
                <c:pt idx="227">
                  <c:v>392569.43579399138</c:v>
                </c:pt>
                <c:pt idx="228">
                  <c:v>363119.40401059284</c:v>
                </c:pt>
                <c:pt idx="229">
                  <c:v>333546.66376143013</c:v>
                </c:pt>
                <c:pt idx="230">
                  <c:v>303850.70376122918</c:v>
                </c:pt>
                <c:pt idx="231">
                  <c:v>274031.01059436076</c:v>
                </c:pt>
                <c:pt idx="232">
                  <c:v>244087.0687059637</c:v>
                </c:pt>
                <c:pt idx="233">
                  <c:v>214018.36039303167</c:v>
                </c:pt>
                <c:pt idx="234">
                  <c:v>183824.36579546245</c:v>
                </c:pt>
                <c:pt idx="235">
                  <c:v>153504.56288707</c:v>
                </c:pt>
                <c:pt idx="236">
                  <c:v>123058.42746655927</c:v>
                </c:pt>
                <c:pt idx="237">
                  <c:v>92485.433148463053</c:v>
                </c:pt>
                <c:pt idx="238">
                  <c:v>61785.051354041447</c:v>
                </c:pt>
                <c:pt idx="239">
                  <c:v>30956.751302143079</c:v>
                </c:pt>
              </c:numCache>
            </c:numRef>
          </c:yVal>
        </c:ser>
        <c:ser>
          <c:idx val="2"/>
          <c:order val="2"/>
          <c:tx>
            <c:v>Widrawal</c:v>
          </c:tx>
          <c:xVal>
            <c:numRef>
              <c:f>'Payment Schedule-Dapen'!$B$10:$B$249</c:f>
              <c:numCache>
                <c:formatCode>General</c:formatCode>
                <c:ptCount val="2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</c:numCache>
            </c:numRef>
          </c:xVal>
          <c:yVal>
            <c:numRef>
              <c:f>'Payment Schedule-Dapen'!$D$10:$D$249</c:f>
              <c:numCache>
                <c:formatCode>_(* #,##0_);_(* \(#,##0\);_(* "-"??_);_(@_)</c:formatCode>
                <c:ptCount val="240"/>
                <c:pt idx="0">
                  <c:v>7460577.06380965</c:v>
                </c:pt>
                <c:pt idx="1">
                  <c:v>7460577.06380965</c:v>
                </c:pt>
                <c:pt idx="2">
                  <c:v>7460577.06380965</c:v>
                </c:pt>
                <c:pt idx="3">
                  <c:v>7460577.06380965</c:v>
                </c:pt>
                <c:pt idx="4">
                  <c:v>7460577.06380965</c:v>
                </c:pt>
                <c:pt idx="5">
                  <c:v>7460577.06380965</c:v>
                </c:pt>
                <c:pt idx="6">
                  <c:v>7460577.06380965</c:v>
                </c:pt>
                <c:pt idx="7">
                  <c:v>7460577.06380965</c:v>
                </c:pt>
                <c:pt idx="8">
                  <c:v>7460577.06380965</c:v>
                </c:pt>
                <c:pt idx="9">
                  <c:v>7460577.06380965</c:v>
                </c:pt>
                <c:pt idx="10">
                  <c:v>7460577.06380965</c:v>
                </c:pt>
                <c:pt idx="11">
                  <c:v>7460577.06380965</c:v>
                </c:pt>
                <c:pt idx="12">
                  <c:v>7460577.06380965</c:v>
                </c:pt>
                <c:pt idx="13">
                  <c:v>7460577.06380965</c:v>
                </c:pt>
                <c:pt idx="14">
                  <c:v>7460577.06380965</c:v>
                </c:pt>
                <c:pt idx="15">
                  <c:v>7460577.06380965</c:v>
                </c:pt>
                <c:pt idx="16">
                  <c:v>7460577.06380965</c:v>
                </c:pt>
                <c:pt idx="17">
                  <c:v>7460577.06380965</c:v>
                </c:pt>
                <c:pt idx="18">
                  <c:v>7460577.06380965</c:v>
                </c:pt>
                <c:pt idx="19">
                  <c:v>7460577.06380965</c:v>
                </c:pt>
                <c:pt idx="20">
                  <c:v>7460577.06380965</c:v>
                </c:pt>
                <c:pt idx="21">
                  <c:v>7460577.06380965</c:v>
                </c:pt>
                <c:pt idx="22">
                  <c:v>7460577.06380965</c:v>
                </c:pt>
                <c:pt idx="23">
                  <c:v>7460577.06380965</c:v>
                </c:pt>
                <c:pt idx="24">
                  <c:v>7460577.06380965</c:v>
                </c:pt>
                <c:pt idx="25">
                  <c:v>7460577.06380965</c:v>
                </c:pt>
                <c:pt idx="26">
                  <c:v>7460577.06380965</c:v>
                </c:pt>
                <c:pt idx="27">
                  <c:v>7460577.06380965</c:v>
                </c:pt>
                <c:pt idx="28">
                  <c:v>7460577.06380965</c:v>
                </c:pt>
                <c:pt idx="29">
                  <c:v>7460577.06380965</c:v>
                </c:pt>
                <c:pt idx="30">
                  <c:v>7460577.06380965</c:v>
                </c:pt>
                <c:pt idx="31">
                  <c:v>7460577.06380965</c:v>
                </c:pt>
                <c:pt idx="32">
                  <c:v>7460577.06380965</c:v>
                </c:pt>
                <c:pt idx="33">
                  <c:v>7460577.06380965</c:v>
                </c:pt>
                <c:pt idx="34">
                  <c:v>7460577.06380965</c:v>
                </c:pt>
                <c:pt idx="35">
                  <c:v>7460577.06380965</c:v>
                </c:pt>
                <c:pt idx="36">
                  <c:v>7460577.06380965</c:v>
                </c:pt>
                <c:pt idx="37">
                  <c:v>7460577.06380965</c:v>
                </c:pt>
                <c:pt idx="38">
                  <c:v>7460577.06380965</c:v>
                </c:pt>
                <c:pt idx="39">
                  <c:v>7460577.06380965</c:v>
                </c:pt>
                <c:pt idx="40">
                  <c:v>7460577.06380965</c:v>
                </c:pt>
                <c:pt idx="41">
                  <c:v>7460577.06380965</c:v>
                </c:pt>
                <c:pt idx="42">
                  <c:v>7460577.06380965</c:v>
                </c:pt>
                <c:pt idx="43">
                  <c:v>7460577.06380965</c:v>
                </c:pt>
                <c:pt idx="44">
                  <c:v>7460577.06380965</c:v>
                </c:pt>
                <c:pt idx="45">
                  <c:v>7460577.06380965</c:v>
                </c:pt>
                <c:pt idx="46">
                  <c:v>7460577.06380965</c:v>
                </c:pt>
                <c:pt idx="47">
                  <c:v>7460577.06380965</c:v>
                </c:pt>
                <c:pt idx="48">
                  <c:v>7460577.06380965</c:v>
                </c:pt>
                <c:pt idx="49">
                  <c:v>7460577.06380965</c:v>
                </c:pt>
                <c:pt idx="50">
                  <c:v>7460577.06380965</c:v>
                </c:pt>
                <c:pt idx="51">
                  <c:v>7460577.06380965</c:v>
                </c:pt>
                <c:pt idx="52">
                  <c:v>7460577.06380965</c:v>
                </c:pt>
                <c:pt idx="53">
                  <c:v>7460577.06380965</c:v>
                </c:pt>
                <c:pt idx="54">
                  <c:v>7460577.06380965</c:v>
                </c:pt>
                <c:pt idx="55">
                  <c:v>7460577.06380965</c:v>
                </c:pt>
                <c:pt idx="56">
                  <c:v>7460577.06380965</c:v>
                </c:pt>
                <c:pt idx="57">
                  <c:v>7460577.06380965</c:v>
                </c:pt>
                <c:pt idx="58">
                  <c:v>7460577.06380965</c:v>
                </c:pt>
                <c:pt idx="59">
                  <c:v>7460577.06380965</c:v>
                </c:pt>
                <c:pt idx="60">
                  <c:v>7460577.06380965</c:v>
                </c:pt>
                <c:pt idx="61">
                  <c:v>7460577.06380965</c:v>
                </c:pt>
                <c:pt idx="62">
                  <c:v>7460577.06380965</c:v>
                </c:pt>
                <c:pt idx="63">
                  <c:v>7460577.06380965</c:v>
                </c:pt>
                <c:pt idx="64">
                  <c:v>7460577.06380965</c:v>
                </c:pt>
                <c:pt idx="65">
                  <c:v>7460577.06380965</c:v>
                </c:pt>
                <c:pt idx="66">
                  <c:v>7460577.06380965</c:v>
                </c:pt>
                <c:pt idx="67">
                  <c:v>7460577.06380965</c:v>
                </c:pt>
                <c:pt idx="68">
                  <c:v>7460577.06380965</c:v>
                </c:pt>
                <c:pt idx="69">
                  <c:v>7460577.06380965</c:v>
                </c:pt>
                <c:pt idx="70">
                  <c:v>7460577.06380965</c:v>
                </c:pt>
                <c:pt idx="71">
                  <c:v>7460577.06380965</c:v>
                </c:pt>
                <c:pt idx="72">
                  <c:v>7460577.06380965</c:v>
                </c:pt>
                <c:pt idx="73">
                  <c:v>7460577.06380965</c:v>
                </c:pt>
                <c:pt idx="74">
                  <c:v>7460577.06380965</c:v>
                </c:pt>
                <c:pt idx="75">
                  <c:v>7460577.06380965</c:v>
                </c:pt>
                <c:pt idx="76">
                  <c:v>7460577.06380965</c:v>
                </c:pt>
                <c:pt idx="77">
                  <c:v>7460577.06380965</c:v>
                </c:pt>
                <c:pt idx="78">
                  <c:v>7460577.06380965</c:v>
                </c:pt>
                <c:pt idx="79">
                  <c:v>7460577.06380965</c:v>
                </c:pt>
                <c:pt idx="80">
                  <c:v>7460577.06380965</c:v>
                </c:pt>
                <c:pt idx="81">
                  <c:v>7460577.06380965</c:v>
                </c:pt>
                <c:pt idx="82">
                  <c:v>7460577.06380965</c:v>
                </c:pt>
                <c:pt idx="83">
                  <c:v>7460577.06380965</c:v>
                </c:pt>
                <c:pt idx="84">
                  <c:v>7460577.06380965</c:v>
                </c:pt>
                <c:pt idx="85">
                  <c:v>7460577.06380965</c:v>
                </c:pt>
                <c:pt idx="86">
                  <c:v>7460577.06380965</c:v>
                </c:pt>
                <c:pt idx="87">
                  <c:v>7460577.06380965</c:v>
                </c:pt>
                <c:pt idx="88">
                  <c:v>7460577.06380965</c:v>
                </c:pt>
                <c:pt idx="89">
                  <c:v>7460577.06380965</c:v>
                </c:pt>
                <c:pt idx="90">
                  <c:v>7460577.06380965</c:v>
                </c:pt>
                <c:pt idx="91">
                  <c:v>7460577.06380965</c:v>
                </c:pt>
                <c:pt idx="92">
                  <c:v>7460577.06380965</c:v>
                </c:pt>
                <c:pt idx="93">
                  <c:v>7460577.06380965</c:v>
                </c:pt>
                <c:pt idx="94">
                  <c:v>7460577.06380965</c:v>
                </c:pt>
                <c:pt idx="95">
                  <c:v>7460577.06380965</c:v>
                </c:pt>
                <c:pt idx="96">
                  <c:v>7460577.06380965</c:v>
                </c:pt>
                <c:pt idx="97">
                  <c:v>7460577.06380965</c:v>
                </c:pt>
                <c:pt idx="98">
                  <c:v>7460577.06380965</c:v>
                </c:pt>
                <c:pt idx="99">
                  <c:v>7460577.06380965</c:v>
                </c:pt>
                <c:pt idx="100">
                  <c:v>7460577.06380965</c:v>
                </c:pt>
                <c:pt idx="101">
                  <c:v>7460577.06380965</c:v>
                </c:pt>
                <c:pt idx="102">
                  <c:v>7460577.06380965</c:v>
                </c:pt>
                <c:pt idx="103">
                  <c:v>7460577.06380965</c:v>
                </c:pt>
                <c:pt idx="104">
                  <c:v>7460577.06380965</c:v>
                </c:pt>
                <c:pt idx="105">
                  <c:v>7460577.06380965</c:v>
                </c:pt>
                <c:pt idx="106">
                  <c:v>7460577.06380965</c:v>
                </c:pt>
                <c:pt idx="107">
                  <c:v>7460577.06380965</c:v>
                </c:pt>
                <c:pt idx="108">
                  <c:v>7460577.06380965</c:v>
                </c:pt>
                <c:pt idx="109">
                  <c:v>7460577.06380965</c:v>
                </c:pt>
                <c:pt idx="110">
                  <c:v>7460577.06380965</c:v>
                </c:pt>
                <c:pt idx="111">
                  <c:v>7460577.06380965</c:v>
                </c:pt>
                <c:pt idx="112">
                  <c:v>7460577.06380965</c:v>
                </c:pt>
                <c:pt idx="113">
                  <c:v>7460577.06380965</c:v>
                </c:pt>
                <c:pt idx="114">
                  <c:v>7460577.06380965</c:v>
                </c:pt>
                <c:pt idx="115">
                  <c:v>7460577.06380965</c:v>
                </c:pt>
                <c:pt idx="116">
                  <c:v>7460577.06380965</c:v>
                </c:pt>
                <c:pt idx="117">
                  <c:v>7460577.06380965</c:v>
                </c:pt>
                <c:pt idx="118">
                  <c:v>7460577.06380965</c:v>
                </c:pt>
                <c:pt idx="119">
                  <c:v>7460577.06380965</c:v>
                </c:pt>
                <c:pt idx="120">
                  <c:v>7460577.06380965</c:v>
                </c:pt>
                <c:pt idx="121">
                  <c:v>7460577.06380965</c:v>
                </c:pt>
                <c:pt idx="122">
                  <c:v>7460577.06380965</c:v>
                </c:pt>
                <c:pt idx="123">
                  <c:v>7460577.06380965</c:v>
                </c:pt>
                <c:pt idx="124">
                  <c:v>7460577.06380965</c:v>
                </c:pt>
                <c:pt idx="125">
                  <c:v>7460577.06380965</c:v>
                </c:pt>
                <c:pt idx="126">
                  <c:v>7460577.06380965</c:v>
                </c:pt>
                <c:pt idx="127">
                  <c:v>7460577.06380965</c:v>
                </c:pt>
                <c:pt idx="128">
                  <c:v>7460577.06380965</c:v>
                </c:pt>
                <c:pt idx="129">
                  <c:v>7460577.06380965</c:v>
                </c:pt>
                <c:pt idx="130">
                  <c:v>7460577.06380965</c:v>
                </c:pt>
                <c:pt idx="131">
                  <c:v>7460577.06380965</c:v>
                </c:pt>
                <c:pt idx="132">
                  <c:v>7460577.06380965</c:v>
                </c:pt>
                <c:pt idx="133">
                  <c:v>7460577.06380965</c:v>
                </c:pt>
                <c:pt idx="134">
                  <c:v>7460577.06380965</c:v>
                </c:pt>
                <c:pt idx="135">
                  <c:v>7460577.06380965</c:v>
                </c:pt>
                <c:pt idx="136">
                  <c:v>7460577.06380965</c:v>
                </c:pt>
                <c:pt idx="137">
                  <c:v>7460577.06380965</c:v>
                </c:pt>
                <c:pt idx="138">
                  <c:v>7460577.06380965</c:v>
                </c:pt>
                <c:pt idx="139">
                  <c:v>7460577.06380965</c:v>
                </c:pt>
                <c:pt idx="140">
                  <c:v>7460577.06380965</c:v>
                </c:pt>
                <c:pt idx="141">
                  <c:v>7460577.06380965</c:v>
                </c:pt>
                <c:pt idx="142">
                  <c:v>7460577.06380965</c:v>
                </c:pt>
                <c:pt idx="143">
                  <c:v>7460577.06380965</c:v>
                </c:pt>
                <c:pt idx="144">
                  <c:v>7460577.06380965</c:v>
                </c:pt>
                <c:pt idx="145">
                  <c:v>7460577.06380965</c:v>
                </c:pt>
                <c:pt idx="146">
                  <c:v>7460577.06380965</c:v>
                </c:pt>
                <c:pt idx="147">
                  <c:v>7460577.06380965</c:v>
                </c:pt>
                <c:pt idx="148">
                  <c:v>7460577.06380965</c:v>
                </c:pt>
                <c:pt idx="149">
                  <c:v>7460577.06380965</c:v>
                </c:pt>
                <c:pt idx="150">
                  <c:v>7460577.06380965</c:v>
                </c:pt>
                <c:pt idx="151">
                  <c:v>7460577.06380965</c:v>
                </c:pt>
                <c:pt idx="152">
                  <c:v>7460577.06380965</c:v>
                </c:pt>
                <c:pt idx="153">
                  <c:v>7460577.06380965</c:v>
                </c:pt>
                <c:pt idx="154">
                  <c:v>7460577.06380965</c:v>
                </c:pt>
                <c:pt idx="155">
                  <c:v>7460577.06380965</c:v>
                </c:pt>
                <c:pt idx="156">
                  <c:v>7460577.06380965</c:v>
                </c:pt>
                <c:pt idx="157">
                  <c:v>7460577.06380965</c:v>
                </c:pt>
                <c:pt idx="158">
                  <c:v>7460577.06380965</c:v>
                </c:pt>
                <c:pt idx="159">
                  <c:v>7460577.06380965</c:v>
                </c:pt>
                <c:pt idx="160">
                  <c:v>7460577.06380965</c:v>
                </c:pt>
                <c:pt idx="161">
                  <c:v>7460577.06380965</c:v>
                </c:pt>
                <c:pt idx="162">
                  <c:v>7460577.06380965</c:v>
                </c:pt>
                <c:pt idx="163">
                  <c:v>7460577.06380965</c:v>
                </c:pt>
                <c:pt idx="164">
                  <c:v>7460577.06380965</c:v>
                </c:pt>
                <c:pt idx="165">
                  <c:v>7460577.06380965</c:v>
                </c:pt>
                <c:pt idx="166">
                  <c:v>7460577.06380965</c:v>
                </c:pt>
                <c:pt idx="167">
                  <c:v>7460577.06380965</c:v>
                </c:pt>
                <c:pt idx="168">
                  <c:v>7460577.06380965</c:v>
                </c:pt>
                <c:pt idx="169">
                  <c:v>7460577.06380965</c:v>
                </c:pt>
                <c:pt idx="170">
                  <c:v>7460577.06380965</c:v>
                </c:pt>
                <c:pt idx="171">
                  <c:v>7460577.06380965</c:v>
                </c:pt>
                <c:pt idx="172">
                  <c:v>7460577.06380965</c:v>
                </c:pt>
                <c:pt idx="173">
                  <c:v>7460577.06380965</c:v>
                </c:pt>
                <c:pt idx="174">
                  <c:v>7460577.06380965</c:v>
                </c:pt>
                <c:pt idx="175">
                  <c:v>7460577.06380965</c:v>
                </c:pt>
                <c:pt idx="176">
                  <c:v>7460577.06380965</c:v>
                </c:pt>
                <c:pt idx="177">
                  <c:v>7460577.06380965</c:v>
                </c:pt>
                <c:pt idx="178">
                  <c:v>7460577.06380965</c:v>
                </c:pt>
                <c:pt idx="179">
                  <c:v>7460577.06380965</c:v>
                </c:pt>
                <c:pt idx="180">
                  <c:v>7460577.06380965</c:v>
                </c:pt>
                <c:pt idx="181">
                  <c:v>7460577.06380965</c:v>
                </c:pt>
                <c:pt idx="182">
                  <c:v>7460577.06380965</c:v>
                </c:pt>
                <c:pt idx="183">
                  <c:v>7460577.06380965</c:v>
                </c:pt>
                <c:pt idx="184">
                  <c:v>7460577.06380965</c:v>
                </c:pt>
                <c:pt idx="185">
                  <c:v>7460577.06380965</c:v>
                </c:pt>
                <c:pt idx="186">
                  <c:v>7460577.06380965</c:v>
                </c:pt>
                <c:pt idx="187">
                  <c:v>7460577.06380965</c:v>
                </c:pt>
                <c:pt idx="188">
                  <c:v>7460577.06380965</c:v>
                </c:pt>
                <c:pt idx="189">
                  <c:v>7460577.06380965</c:v>
                </c:pt>
                <c:pt idx="190">
                  <c:v>7460577.06380965</c:v>
                </c:pt>
                <c:pt idx="191">
                  <c:v>7460577.06380965</c:v>
                </c:pt>
                <c:pt idx="192">
                  <c:v>7460577.06380965</c:v>
                </c:pt>
                <c:pt idx="193">
                  <c:v>7460577.06380965</c:v>
                </c:pt>
                <c:pt idx="194">
                  <c:v>7460577.06380965</c:v>
                </c:pt>
                <c:pt idx="195">
                  <c:v>7460577.06380965</c:v>
                </c:pt>
                <c:pt idx="196">
                  <c:v>7460577.06380965</c:v>
                </c:pt>
                <c:pt idx="197">
                  <c:v>7460577.06380965</c:v>
                </c:pt>
                <c:pt idx="198">
                  <c:v>7460577.06380965</c:v>
                </c:pt>
                <c:pt idx="199">
                  <c:v>7460577.06380965</c:v>
                </c:pt>
                <c:pt idx="200">
                  <c:v>7460577.06380965</c:v>
                </c:pt>
                <c:pt idx="201">
                  <c:v>7460577.06380965</c:v>
                </c:pt>
                <c:pt idx="202">
                  <c:v>7460577.06380965</c:v>
                </c:pt>
                <c:pt idx="203">
                  <c:v>7460577.06380965</c:v>
                </c:pt>
                <c:pt idx="204">
                  <c:v>7460577.06380965</c:v>
                </c:pt>
                <c:pt idx="205">
                  <c:v>7460577.06380965</c:v>
                </c:pt>
                <c:pt idx="206">
                  <c:v>7460577.06380965</c:v>
                </c:pt>
                <c:pt idx="207">
                  <c:v>7460577.06380965</c:v>
                </c:pt>
                <c:pt idx="208">
                  <c:v>7460577.06380965</c:v>
                </c:pt>
                <c:pt idx="209">
                  <c:v>7460577.06380965</c:v>
                </c:pt>
                <c:pt idx="210">
                  <c:v>7460577.06380965</c:v>
                </c:pt>
                <c:pt idx="211">
                  <c:v>7460577.06380965</c:v>
                </c:pt>
                <c:pt idx="212">
                  <c:v>7460577.06380965</c:v>
                </c:pt>
                <c:pt idx="213">
                  <c:v>7460577.06380965</c:v>
                </c:pt>
                <c:pt idx="214">
                  <c:v>7460577.06380965</c:v>
                </c:pt>
                <c:pt idx="215">
                  <c:v>7460577.06380965</c:v>
                </c:pt>
                <c:pt idx="216">
                  <c:v>7460577.06380965</c:v>
                </c:pt>
                <c:pt idx="217">
                  <c:v>7460577.06380965</c:v>
                </c:pt>
                <c:pt idx="218">
                  <c:v>7460577.06380965</c:v>
                </c:pt>
                <c:pt idx="219">
                  <c:v>7460577.06380965</c:v>
                </c:pt>
                <c:pt idx="220">
                  <c:v>7460577.06380965</c:v>
                </c:pt>
                <c:pt idx="221">
                  <c:v>7460577.06380965</c:v>
                </c:pt>
                <c:pt idx="222">
                  <c:v>7460577.06380965</c:v>
                </c:pt>
                <c:pt idx="223">
                  <c:v>7460577.06380965</c:v>
                </c:pt>
                <c:pt idx="224">
                  <c:v>7460577.06380965</c:v>
                </c:pt>
                <c:pt idx="225">
                  <c:v>7460577.06380965</c:v>
                </c:pt>
                <c:pt idx="226">
                  <c:v>7460577.06380965</c:v>
                </c:pt>
                <c:pt idx="227">
                  <c:v>7460577.06380965</c:v>
                </c:pt>
                <c:pt idx="228">
                  <c:v>7460577.06380965</c:v>
                </c:pt>
                <c:pt idx="229">
                  <c:v>7460577.06380965</c:v>
                </c:pt>
                <c:pt idx="230">
                  <c:v>7460577.06380965</c:v>
                </c:pt>
                <c:pt idx="231">
                  <c:v>7460577.06380965</c:v>
                </c:pt>
                <c:pt idx="232">
                  <c:v>7460577.06380965</c:v>
                </c:pt>
                <c:pt idx="233">
                  <c:v>7460577.06380965</c:v>
                </c:pt>
                <c:pt idx="234">
                  <c:v>7460577.06380965</c:v>
                </c:pt>
                <c:pt idx="235">
                  <c:v>7460577.06380965</c:v>
                </c:pt>
                <c:pt idx="236">
                  <c:v>7460577.06380965</c:v>
                </c:pt>
                <c:pt idx="237">
                  <c:v>7460577.06380965</c:v>
                </c:pt>
                <c:pt idx="238">
                  <c:v>7460577.06380965</c:v>
                </c:pt>
                <c:pt idx="239">
                  <c:v>7460577.06380965</c:v>
                </c:pt>
              </c:numCache>
            </c:numRef>
          </c:yVal>
        </c:ser>
        <c:axId val="137921280"/>
        <c:axId val="137922816"/>
      </c:scatterChart>
      <c:valAx>
        <c:axId val="13792128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7922816"/>
        <c:crosses val="autoZero"/>
        <c:crossBetween val="midCat"/>
      </c:valAx>
      <c:valAx>
        <c:axId val="137922816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7921280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8</xdr:row>
      <xdr:rowOff>38100</xdr:rowOff>
    </xdr:from>
    <xdr:to>
      <xdr:col>14</xdr:col>
      <xdr:colOff>200025</xdr:colOff>
      <xdr:row>22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haplanner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uhaplanner.wordpr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4"/>
  <sheetViews>
    <sheetView showGridLines="0" tabSelected="1" workbookViewId="0">
      <selection activeCell="E11" sqref="E11"/>
    </sheetView>
  </sheetViews>
  <sheetFormatPr defaultColWidth="0" defaultRowHeight="15" zeroHeight="1"/>
  <cols>
    <col min="1" max="1" width="3.85546875" style="59" customWidth="1"/>
    <col min="2" max="2" width="5" style="59" customWidth="1"/>
    <col min="3" max="3" width="20.42578125" style="59" customWidth="1"/>
    <col min="4" max="4" width="17" style="59" customWidth="1"/>
    <col min="5" max="5" width="15.28515625" style="59" bestFit="1" customWidth="1"/>
    <col min="6" max="7" width="9.140625" style="59" customWidth="1"/>
    <col min="8" max="8" width="19.28515625" style="59" customWidth="1"/>
    <col min="9" max="9" width="9.140625" style="59" customWidth="1"/>
    <col min="10" max="10" width="14.28515625" style="59" hidden="1" customWidth="1"/>
    <col min="11" max="16384" width="9.140625" style="59" hidden="1"/>
  </cols>
  <sheetData>
    <row r="1" spans="1:9" ht="18.75">
      <c r="A1" s="73" t="s">
        <v>57</v>
      </c>
      <c r="B1" s="38"/>
      <c r="C1" s="38"/>
      <c r="D1" s="38"/>
      <c r="E1" s="38"/>
      <c r="F1" s="38"/>
      <c r="G1" s="38"/>
      <c r="H1" s="38"/>
      <c r="I1" s="38"/>
    </row>
    <row r="2" spans="1:9">
      <c r="A2" s="39" t="s">
        <v>56</v>
      </c>
      <c r="B2" s="38"/>
      <c r="C2" s="38"/>
      <c r="D2" s="38"/>
      <c r="E2" s="38"/>
      <c r="F2" s="38"/>
      <c r="G2" s="38"/>
      <c r="H2" s="38"/>
      <c r="I2" s="38"/>
    </row>
    <row r="3" spans="1:9">
      <c r="A3" s="40" t="s">
        <v>55</v>
      </c>
      <c r="B3" s="38"/>
      <c r="C3" s="38"/>
      <c r="D3" s="38"/>
      <c r="E3" s="38"/>
      <c r="F3" s="38"/>
      <c r="G3" s="38"/>
      <c r="H3" s="38"/>
      <c r="I3" s="38"/>
    </row>
    <row r="4" spans="1:9">
      <c r="A4" s="40"/>
      <c r="B4" s="38"/>
      <c r="C4" s="38"/>
      <c r="D4" s="38"/>
      <c r="E4" s="38"/>
      <c r="F4" s="38"/>
      <c r="G4" s="38"/>
      <c r="H4" s="38"/>
      <c r="I4" s="38"/>
    </row>
    <row r="5" spans="1:9" ht="23.25">
      <c r="A5" s="41" t="s">
        <v>42</v>
      </c>
      <c r="B5" s="41"/>
      <c r="C5" s="41"/>
      <c r="D5" s="41"/>
      <c r="E5" s="41"/>
      <c r="F5" s="41"/>
      <c r="G5" s="41"/>
      <c r="H5" s="41"/>
      <c r="I5" s="38"/>
    </row>
    <row r="6" spans="1:9">
      <c r="A6" s="38"/>
      <c r="B6" s="38"/>
      <c r="C6" s="38"/>
      <c r="D6" s="38"/>
      <c r="E6" s="38"/>
      <c r="F6" s="38"/>
      <c r="G6" s="38"/>
      <c r="H6" s="38"/>
      <c r="I6" s="38"/>
    </row>
    <row r="7" spans="1:9" ht="18.75">
      <c r="A7" s="42" t="s">
        <v>39</v>
      </c>
      <c r="B7" s="43"/>
      <c r="C7" s="43"/>
      <c r="D7" s="43"/>
      <c r="E7" s="43"/>
      <c r="F7" s="43"/>
      <c r="G7" s="43"/>
      <c r="H7" s="43"/>
      <c r="I7" s="44"/>
    </row>
    <row r="8" spans="1:9">
      <c r="A8" s="45" t="s">
        <v>5</v>
      </c>
      <c r="B8" s="46" t="s">
        <v>43</v>
      </c>
      <c r="C8" s="46"/>
      <c r="D8" s="46"/>
      <c r="E8" s="46"/>
      <c r="F8" s="46"/>
      <c r="G8" s="46"/>
      <c r="H8" s="46"/>
      <c r="I8" s="47"/>
    </row>
    <row r="9" spans="1:9">
      <c r="A9" s="45"/>
      <c r="B9" s="46"/>
      <c r="C9" s="46"/>
      <c r="D9" s="46"/>
      <c r="E9" s="46"/>
      <c r="F9" s="46"/>
      <c r="G9" s="46"/>
      <c r="H9" s="46"/>
      <c r="I9" s="47"/>
    </row>
    <row r="10" spans="1:9">
      <c r="A10" s="45"/>
      <c r="B10" s="46">
        <v>1</v>
      </c>
      <c r="C10" s="46" t="s">
        <v>2</v>
      </c>
      <c r="D10" s="46"/>
      <c r="E10" s="46"/>
      <c r="F10" s="46"/>
      <c r="G10" s="46"/>
      <c r="H10" s="22">
        <v>2000000</v>
      </c>
      <c r="I10" s="47" t="s">
        <v>14</v>
      </c>
    </row>
    <row r="11" spans="1:9">
      <c r="A11" s="45"/>
      <c r="B11" s="46">
        <v>2</v>
      </c>
      <c r="C11" s="46" t="s">
        <v>1</v>
      </c>
      <c r="D11" s="46"/>
      <c r="E11" s="46"/>
      <c r="F11" s="46"/>
      <c r="G11" s="46"/>
      <c r="H11" s="22">
        <v>3000000</v>
      </c>
      <c r="I11" s="47" t="s">
        <v>14</v>
      </c>
    </row>
    <row r="12" spans="1:9">
      <c r="A12" s="45"/>
      <c r="B12" s="46">
        <v>3</v>
      </c>
      <c r="C12" s="46" t="s">
        <v>41</v>
      </c>
      <c r="D12" s="46"/>
      <c r="E12" s="46"/>
      <c r="F12" s="46"/>
      <c r="G12" s="46"/>
      <c r="H12" s="22">
        <v>1500000</v>
      </c>
      <c r="I12" s="47" t="s">
        <v>14</v>
      </c>
    </row>
    <row r="13" spans="1:9">
      <c r="A13" s="45"/>
      <c r="B13" s="46">
        <v>4</v>
      </c>
      <c r="C13" s="46" t="s">
        <v>4</v>
      </c>
      <c r="D13" s="46"/>
      <c r="E13" s="46"/>
      <c r="F13" s="46"/>
      <c r="G13" s="46"/>
      <c r="H13" s="22">
        <v>1000000</v>
      </c>
      <c r="I13" s="47" t="s">
        <v>14</v>
      </c>
    </row>
    <row r="14" spans="1:9">
      <c r="A14" s="45"/>
      <c r="B14" s="46">
        <v>5</v>
      </c>
      <c r="C14" s="46" t="s">
        <v>3</v>
      </c>
      <c r="D14" s="46"/>
      <c r="E14" s="46"/>
      <c r="F14" s="46"/>
      <c r="G14" s="46"/>
      <c r="H14" s="22">
        <v>500000</v>
      </c>
      <c r="I14" s="47" t="s">
        <v>14</v>
      </c>
    </row>
    <row r="15" spans="1:9">
      <c r="A15" s="45"/>
      <c r="B15" s="48">
        <v>6</v>
      </c>
      <c r="C15" s="48" t="s">
        <v>40</v>
      </c>
      <c r="D15" s="48"/>
      <c r="E15" s="48"/>
      <c r="F15" s="48"/>
      <c r="G15" s="48"/>
      <c r="H15" s="58">
        <v>2000000</v>
      </c>
      <c r="I15" s="49" t="s">
        <v>14</v>
      </c>
    </row>
    <row r="16" spans="1:9">
      <c r="A16" s="45"/>
      <c r="B16" s="46"/>
      <c r="C16" s="46"/>
      <c r="D16" s="46"/>
      <c r="E16" s="46"/>
      <c r="F16" s="46" t="s">
        <v>44</v>
      </c>
      <c r="G16" s="46"/>
      <c r="H16" s="46">
        <f>SUM(H10:H15)</f>
        <v>10000000</v>
      </c>
      <c r="I16" s="47" t="s">
        <v>14</v>
      </c>
    </row>
    <row r="17" spans="1:9">
      <c r="A17" s="45"/>
      <c r="B17" s="46"/>
      <c r="C17" s="46"/>
      <c r="D17" s="46"/>
      <c r="E17" s="46"/>
      <c r="F17" s="46"/>
      <c r="G17" s="46"/>
      <c r="H17" s="46"/>
      <c r="I17" s="47"/>
    </row>
    <row r="18" spans="1:9">
      <c r="A18" s="45" t="s">
        <v>6</v>
      </c>
      <c r="B18" s="46" t="s">
        <v>58</v>
      </c>
      <c r="C18" s="46"/>
      <c r="D18" s="46"/>
      <c r="E18" s="46"/>
      <c r="F18" s="46"/>
      <c r="G18" s="46"/>
      <c r="H18" s="22">
        <v>35</v>
      </c>
      <c r="I18" s="47" t="s">
        <v>11</v>
      </c>
    </row>
    <row r="19" spans="1:9">
      <c r="A19" s="45" t="s">
        <v>7</v>
      </c>
      <c r="B19" s="46" t="s">
        <v>59</v>
      </c>
      <c r="C19" s="46"/>
      <c r="D19" s="46"/>
      <c r="E19" s="46"/>
      <c r="F19" s="46"/>
      <c r="G19" s="46"/>
      <c r="H19" s="22">
        <v>55</v>
      </c>
      <c r="I19" s="47" t="s">
        <v>11</v>
      </c>
    </row>
    <row r="20" spans="1:9">
      <c r="A20" s="45" t="s">
        <v>8</v>
      </c>
      <c r="B20" s="46" t="s">
        <v>60</v>
      </c>
      <c r="C20" s="46"/>
      <c r="D20" s="46"/>
      <c r="E20" s="46"/>
      <c r="F20" s="46"/>
      <c r="G20" s="46"/>
      <c r="H20" s="46">
        <f>+H19-H18</f>
        <v>20</v>
      </c>
      <c r="I20" s="47" t="s">
        <v>11</v>
      </c>
    </row>
    <row r="21" spans="1:9">
      <c r="A21" s="45" t="s">
        <v>9</v>
      </c>
      <c r="B21" s="46" t="s">
        <v>61</v>
      </c>
      <c r="C21" s="46"/>
      <c r="D21" s="46"/>
      <c r="E21" s="46"/>
      <c r="F21" s="46"/>
      <c r="G21" s="46"/>
      <c r="H21" s="23">
        <v>0.2</v>
      </c>
      <c r="I21" s="47" t="s">
        <v>12</v>
      </c>
    </row>
    <row r="22" spans="1:9">
      <c r="A22" s="45" t="s">
        <v>10</v>
      </c>
      <c r="B22" s="46" t="s">
        <v>16</v>
      </c>
      <c r="C22" s="46"/>
      <c r="D22" s="46"/>
      <c r="E22" s="46"/>
      <c r="F22" s="46"/>
      <c r="G22" s="46"/>
      <c r="H22" s="23">
        <v>0.05</v>
      </c>
      <c r="I22" s="47" t="s">
        <v>12</v>
      </c>
    </row>
    <row r="23" spans="1:9">
      <c r="A23" s="45" t="s">
        <v>22</v>
      </c>
      <c r="B23" s="46" t="s">
        <v>62</v>
      </c>
      <c r="C23" s="46"/>
      <c r="D23" s="46"/>
      <c r="E23" s="46"/>
      <c r="F23" s="46"/>
      <c r="G23" s="46"/>
      <c r="H23" s="23">
        <v>0.1</v>
      </c>
      <c r="I23" s="47" t="s">
        <v>12</v>
      </c>
    </row>
    <row r="24" spans="1:9">
      <c r="A24" s="45" t="s">
        <v>23</v>
      </c>
      <c r="B24" s="46" t="s">
        <v>63</v>
      </c>
      <c r="C24" s="46"/>
      <c r="D24" s="46"/>
      <c r="E24" s="46"/>
      <c r="F24" s="46"/>
      <c r="G24" s="46"/>
      <c r="H24" s="23">
        <v>0.7</v>
      </c>
      <c r="I24" s="47"/>
    </row>
    <row r="25" spans="1:9">
      <c r="A25" s="45"/>
      <c r="B25" s="46"/>
      <c r="C25" s="46"/>
      <c r="D25" s="46"/>
      <c r="E25" s="46"/>
      <c r="F25" s="46"/>
      <c r="G25" s="46"/>
      <c r="H25" s="46"/>
      <c r="I25" s="47"/>
    </row>
    <row r="26" spans="1:9" ht="15.75">
      <c r="A26" s="50" t="s">
        <v>45</v>
      </c>
      <c r="B26" s="46"/>
      <c r="C26" s="46"/>
      <c r="D26" s="46"/>
      <c r="E26" s="46"/>
      <c r="F26" s="46"/>
      <c r="G26" s="46"/>
      <c r="H26" s="46"/>
      <c r="I26" s="47"/>
    </row>
    <row r="27" spans="1:9">
      <c r="A27" s="45"/>
      <c r="B27" s="46"/>
      <c r="C27" s="46"/>
      <c r="D27" s="46"/>
      <c r="E27" s="46"/>
      <c r="F27" s="46"/>
      <c r="G27" s="46"/>
      <c r="H27" s="46"/>
      <c r="I27" s="47"/>
    </row>
    <row r="28" spans="1:9">
      <c r="A28" s="45" t="s">
        <v>5</v>
      </c>
      <c r="B28" s="46" t="s">
        <v>64</v>
      </c>
      <c r="C28" s="46"/>
      <c r="D28" s="46"/>
      <c r="E28" s="46"/>
      <c r="F28" s="46"/>
      <c r="G28" s="46"/>
      <c r="H28" s="46">
        <f>+H19-H18</f>
        <v>20</v>
      </c>
      <c r="I28" s="47" t="s">
        <v>11</v>
      </c>
    </row>
    <row r="29" spans="1:9">
      <c r="A29" s="45" t="s">
        <v>6</v>
      </c>
      <c r="B29" s="46" t="s">
        <v>65</v>
      </c>
      <c r="C29" s="46"/>
      <c r="D29" s="46"/>
      <c r="E29" s="46"/>
      <c r="F29" s="46"/>
      <c r="G29" s="46"/>
      <c r="H29" s="46">
        <f>H16*(1+(H23/12))^(H28*12)</f>
        <v>73280736.332496628</v>
      </c>
      <c r="I29" s="51" t="s">
        <v>14</v>
      </c>
    </row>
    <row r="30" spans="1:9">
      <c r="A30" s="45" t="s">
        <v>7</v>
      </c>
      <c r="B30" s="46" t="s">
        <v>13</v>
      </c>
      <c r="C30" s="46"/>
      <c r="D30" s="46"/>
      <c r="E30" s="46"/>
      <c r="F30" s="46"/>
      <c r="G30" s="46"/>
      <c r="H30" s="46">
        <f>+H29*H24</f>
        <v>51296515.43274764</v>
      </c>
      <c r="I30" s="51" t="s">
        <v>14</v>
      </c>
    </row>
    <row r="31" spans="1:9">
      <c r="A31" s="45" t="s">
        <v>8</v>
      </c>
      <c r="B31" s="46" t="s">
        <v>66</v>
      </c>
      <c r="C31" s="46"/>
      <c r="D31" s="46"/>
      <c r="E31" s="46"/>
      <c r="F31" s="46"/>
      <c r="G31" s="46"/>
      <c r="H31" s="46">
        <f>((1-(1/(1+(H22/12))^(12*H20)))/(H22/12))*H30</f>
        <v>7772720560.568922</v>
      </c>
      <c r="I31" s="47"/>
    </row>
    <row r="32" spans="1:9">
      <c r="A32" s="45" t="s">
        <v>9</v>
      </c>
      <c r="B32" s="46" t="s">
        <v>67</v>
      </c>
      <c r="C32" s="46"/>
      <c r="D32" s="46"/>
      <c r="E32" s="46"/>
      <c r="F32" s="46"/>
      <c r="G32" s="46"/>
      <c r="H32" s="46"/>
      <c r="I32" s="47"/>
    </row>
    <row r="33" spans="1:9">
      <c r="A33" s="45"/>
      <c r="B33" s="46"/>
      <c r="C33" s="46" t="s">
        <v>20</v>
      </c>
      <c r="D33" s="46"/>
      <c r="E33" s="46"/>
      <c r="F33" s="46"/>
      <c r="G33" s="46"/>
      <c r="H33" s="52">
        <f>H21/12</f>
        <v>1.6666666666666666E-2</v>
      </c>
      <c r="I33" s="47"/>
    </row>
    <row r="34" spans="1:9">
      <c r="A34" s="45"/>
      <c r="B34" s="46"/>
      <c r="C34" s="46" t="s">
        <v>68</v>
      </c>
      <c r="D34" s="46"/>
      <c r="E34" s="46"/>
      <c r="F34" s="46"/>
      <c r="G34" s="46"/>
      <c r="H34" s="46">
        <f>(H19-H18)*12</f>
        <v>240</v>
      </c>
      <c r="I34" s="47" t="s">
        <v>21</v>
      </c>
    </row>
    <row r="35" spans="1:9">
      <c r="A35" s="45"/>
      <c r="B35" s="46"/>
      <c r="C35" s="46" t="s">
        <v>0</v>
      </c>
      <c r="D35" s="46"/>
      <c r="E35" s="46"/>
      <c r="F35" s="46"/>
      <c r="G35" s="46"/>
      <c r="H35" s="53">
        <f>((1+$H$33)^($H$34-1)-1)/$H$33</f>
        <v>3057.6903323249498</v>
      </c>
      <c r="I35" s="47"/>
    </row>
    <row r="36" spans="1:9">
      <c r="A36" s="45"/>
      <c r="B36" s="46"/>
      <c r="C36" s="46"/>
      <c r="D36" s="46"/>
      <c r="E36" s="46"/>
      <c r="F36" s="46"/>
      <c r="G36" s="46"/>
      <c r="H36" s="54"/>
      <c r="I36" s="47"/>
    </row>
    <row r="37" spans="1:9" ht="15.75" thickBot="1">
      <c r="A37" s="45"/>
      <c r="B37" s="46"/>
      <c r="C37" s="46" t="s">
        <v>69</v>
      </c>
      <c r="D37" s="46"/>
      <c r="E37" s="46"/>
      <c r="F37" s="46"/>
      <c r="G37" s="46"/>
      <c r="H37" s="55">
        <f>+H31/H35</f>
        <v>2542023.4607795766</v>
      </c>
      <c r="I37" s="47"/>
    </row>
    <row r="38" spans="1:9" ht="15.75" thickTop="1">
      <c r="A38" s="56"/>
      <c r="B38" s="48"/>
      <c r="C38" s="48"/>
      <c r="D38" s="48"/>
      <c r="E38" s="48"/>
      <c r="F38" s="48"/>
      <c r="G38" s="48"/>
      <c r="H38" s="57"/>
      <c r="I38" s="49"/>
    </row>
    <row r="39" spans="1:9">
      <c r="A39" s="36"/>
      <c r="B39" s="26"/>
      <c r="C39" s="26"/>
      <c r="D39" s="26"/>
      <c r="E39" s="26"/>
      <c r="F39" s="26"/>
      <c r="G39" s="26"/>
      <c r="H39" s="37"/>
      <c r="I39" s="27"/>
    </row>
    <row r="40" spans="1:9">
      <c r="A40" s="28"/>
      <c r="B40" s="29"/>
      <c r="C40" s="29"/>
      <c r="D40" s="29"/>
      <c r="E40" s="29"/>
      <c r="F40" s="29"/>
      <c r="G40" s="29"/>
      <c r="H40" s="60" t="s">
        <v>53</v>
      </c>
      <c r="I40" s="30"/>
    </row>
    <row r="41" spans="1:9">
      <c r="A41" s="28"/>
      <c r="B41" s="29"/>
      <c r="C41" s="29"/>
      <c r="D41" s="29"/>
      <c r="E41" s="29"/>
      <c r="F41" s="29"/>
      <c r="G41" s="29"/>
      <c r="H41" s="61" t="s">
        <v>54</v>
      </c>
      <c r="I41" s="30"/>
    </row>
    <row r="42" spans="1:9">
      <c r="A42" s="28"/>
      <c r="B42" s="29"/>
      <c r="C42" s="29"/>
      <c r="D42" s="29"/>
      <c r="E42" s="29"/>
      <c r="F42" s="29"/>
      <c r="G42" s="29"/>
      <c r="H42" s="60"/>
      <c r="I42" s="30"/>
    </row>
    <row r="43" spans="1:9">
      <c r="A43" s="28"/>
      <c r="B43" s="29"/>
      <c r="C43" s="29"/>
      <c r="D43" s="29"/>
      <c r="E43" s="29"/>
      <c r="F43" s="29"/>
      <c r="G43" s="29"/>
      <c r="H43" s="62"/>
      <c r="I43" s="30"/>
    </row>
    <row r="44" spans="1:9">
      <c r="A44" s="28"/>
      <c r="B44" s="29"/>
      <c r="C44" s="29"/>
      <c r="D44" s="29"/>
      <c r="E44" s="29"/>
      <c r="F44" s="29"/>
      <c r="G44" s="29"/>
      <c r="H44" s="63" t="s">
        <v>70</v>
      </c>
      <c r="I44" s="30"/>
    </row>
    <row r="45" spans="1:9">
      <c r="A45" s="28"/>
      <c r="B45" s="29"/>
      <c r="C45" s="29"/>
      <c r="D45" s="29"/>
      <c r="E45" s="29"/>
      <c r="F45" s="29"/>
      <c r="G45" s="29"/>
      <c r="H45" s="60"/>
      <c r="I45" s="30"/>
    </row>
    <row r="46" spans="1:9">
      <c r="A46" s="33"/>
      <c r="B46" s="31"/>
      <c r="C46" s="31"/>
      <c r="D46" s="34"/>
      <c r="E46" s="35"/>
      <c r="F46" s="34"/>
      <c r="G46" s="34"/>
      <c r="H46" s="64"/>
      <c r="I46" s="32"/>
    </row>
    <row r="47" spans="1:9" hidden="1">
      <c r="D47" s="65"/>
      <c r="E47" s="66"/>
      <c r="F47" s="65"/>
      <c r="G47" s="65"/>
      <c r="H47" s="67"/>
    </row>
    <row r="48" spans="1:9" hidden="1">
      <c r="D48" s="65"/>
      <c r="E48" s="66"/>
      <c r="F48" s="65"/>
      <c r="G48" s="65"/>
      <c r="H48" s="65"/>
    </row>
    <row r="49" spans="2:8" hidden="1">
      <c r="D49" s="65"/>
      <c r="E49" s="66"/>
      <c r="F49" s="65"/>
      <c r="G49" s="65"/>
      <c r="H49" s="68"/>
    </row>
    <row r="50" spans="2:8" hidden="1">
      <c r="D50" s="65"/>
      <c r="E50" s="66"/>
      <c r="F50" s="65"/>
      <c r="G50" s="65"/>
      <c r="H50" s="65"/>
    </row>
    <row r="51" spans="2:8" hidden="1">
      <c r="B51" s="59" t="s">
        <v>32</v>
      </c>
      <c r="C51" s="59" t="s">
        <v>31</v>
      </c>
      <c r="D51" s="65"/>
      <c r="E51" s="69" t="s">
        <v>24</v>
      </c>
      <c r="F51" s="65" t="s">
        <v>25</v>
      </c>
      <c r="G51" s="65">
        <f>+G58</f>
        <v>4.1666666666666666E-3</v>
      </c>
      <c r="H51" s="65"/>
    </row>
    <row r="52" spans="2:8" hidden="1">
      <c r="C52" s="59" t="s">
        <v>35</v>
      </c>
      <c r="D52" s="65"/>
      <c r="E52" s="70" t="s">
        <v>26</v>
      </c>
      <c r="F52" s="65" t="s">
        <v>27</v>
      </c>
      <c r="G52" s="65">
        <f>+G59</f>
        <v>240</v>
      </c>
      <c r="H52" s="65"/>
    </row>
    <row r="53" spans="2:8" hidden="1">
      <c r="E53" s="71" t="s">
        <v>28</v>
      </c>
      <c r="H53" s="65"/>
    </row>
    <row r="54" spans="2:8" hidden="1">
      <c r="E54" s="71" t="s">
        <v>29</v>
      </c>
      <c r="H54" s="65"/>
    </row>
    <row r="55" spans="2:8" hidden="1">
      <c r="E55" s="71" t="s">
        <v>30</v>
      </c>
      <c r="H55" s="65"/>
    </row>
    <row r="56" spans="2:8" hidden="1">
      <c r="H56" s="72"/>
    </row>
    <row r="57" spans="2:8" hidden="1"/>
    <row r="58" spans="2:8" hidden="1">
      <c r="B58" s="59" t="s">
        <v>33</v>
      </c>
      <c r="C58" s="59" t="s">
        <v>34</v>
      </c>
      <c r="E58" s="71" t="s">
        <v>24</v>
      </c>
      <c r="F58" s="59" t="s">
        <v>25</v>
      </c>
      <c r="G58" s="65">
        <f>H22/12</f>
        <v>4.1666666666666666E-3</v>
      </c>
      <c r="H58" s="65"/>
    </row>
    <row r="59" spans="2:8" hidden="1">
      <c r="C59" s="71" t="s">
        <v>36</v>
      </c>
      <c r="E59" s="71" t="s">
        <v>26</v>
      </c>
      <c r="F59" s="59" t="s">
        <v>27</v>
      </c>
      <c r="G59" s="65">
        <f>H34</f>
        <v>240</v>
      </c>
      <c r="H59" s="65"/>
    </row>
    <row r="60" spans="2:8" hidden="1">
      <c r="E60" s="71" t="s">
        <v>37</v>
      </c>
      <c r="H60" s="65"/>
    </row>
    <row r="61" spans="2:8" hidden="1">
      <c r="E61" s="71" t="s">
        <v>38</v>
      </c>
      <c r="H61" s="65"/>
    </row>
    <row r="62" spans="2:8" hidden="1">
      <c r="H62" s="65"/>
    </row>
    <row r="63" spans="2:8" hidden="1"/>
    <row r="64" spans="2:8" hidden="1">
      <c r="H64" s="65"/>
    </row>
  </sheetData>
  <sheetProtection password="EF96" sheet="1" objects="1" scenarios="1"/>
  <hyperlinks>
    <hyperlink ref="A3" r:id="rId1"/>
  </hyperlinks>
  <pageMargins left="0.70866141732283472" right="0.70866141732283472" top="0.74803149606299213" bottom="0.74803149606299213" header="0.31496062992125984" footer="0.31496062992125984"/>
  <pageSetup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256"/>
  <sheetViews>
    <sheetView workbookViewId="0">
      <selection activeCell="C14" sqref="C14"/>
    </sheetView>
  </sheetViews>
  <sheetFormatPr defaultColWidth="9.140625" defaultRowHeight="15"/>
  <cols>
    <col min="1" max="2" width="9.140625" style="1"/>
    <col min="3" max="7" width="18.28515625" style="1" customWidth="1"/>
    <col min="8" max="8" width="12.85546875" style="1" bestFit="1" customWidth="1"/>
    <col min="9" max="16384" width="9.140625" style="1"/>
  </cols>
  <sheetData>
    <row r="1" spans="2:8" ht="18.75">
      <c r="B1" s="74" t="str">
        <f>+'Kalkulator Dapen'!A1</f>
        <v>SUHA Planner - Financial Consulting</v>
      </c>
    </row>
    <row r="2" spans="2:8">
      <c r="B2" s="25" t="str">
        <f>+'Kalkulator Dapen'!A2</f>
        <v>Perencana Keuangan &amp; Konsultan Manajemen</v>
      </c>
      <c r="F2" s="5" t="s">
        <v>17</v>
      </c>
      <c r="G2" s="17">
        <f>'Kalkulator Dapen'!H30</f>
        <v>51296515.43274764</v>
      </c>
    </row>
    <row r="3" spans="2:8">
      <c r="B3" s="24" t="s">
        <v>55</v>
      </c>
      <c r="F3" s="5" t="s">
        <v>18</v>
      </c>
      <c r="G3" s="6">
        <f>'Kalkulator Dapen'!H22/12</f>
        <v>4.1666666666666666E-3</v>
      </c>
      <c r="H3" s="16"/>
    </row>
    <row r="4" spans="2:8">
      <c r="F4" s="5" t="s">
        <v>19</v>
      </c>
      <c r="G4" s="7">
        <f>'Kalkulator Dapen'!H20*12</f>
        <v>240</v>
      </c>
    </row>
    <row r="5" spans="2:8">
      <c r="F5" s="5" t="s">
        <v>15</v>
      </c>
      <c r="G5" s="7">
        <v>1130466275.3088701</v>
      </c>
    </row>
    <row r="6" spans="2:8" ht="18">
      <c r="B6" s="8" t="s">
        <v>52</v>
      </c>
      <c r="C6" s="9"/>
      <c r="D6" s="9"/>
      <c r="E6" s="9"/>
      <c r="F6" s="9"/>
      <c r="G6" s="9"/>
    </row>
    <row r="7" spans="2:8">
      <c r="G7" s="10"/>
      <c r="H7" s="11"/>
    </row>
    <row r="8" spans="2:8" ht="34.5" customHeight="1">
      <c r="B8" s="2" t="s">
        <v>46</v>
      </c>
      <c r="C8" s="2" t="s">
        <v>47</v>
      </c>
      <c r="D8" s="2" t="s">
        <v>48</v>
      </c>
      <c r="E8" s="2" t="s">
        <v>49</v>
      </c>
      <c r="F8" s="2" t="s">
        <v>50</v>
      </c>
      <c r="G8" s="2" t="s">
        <v>51</v>
      </c>
    </row>
    <row r="9" spans="2:8">
      <c r="B9" s="12"/>
      <c r="C9" s="18">
        <f>+G5</f>
        <v>1130466275.3088701</v>
      </c>
      <c r="D9" s="18"/>
      <c r="E9" s="18"/>
      <c r="F9" s="18"/>
      <c r="G9" s="18">
        <f t="shared" ref="G9:G33" si="0">+C9-E9</f>
        <v>1130466275.3088701</v>
      </c>
    </row>
    <row r="10" spans="2:8">
      <c r="B10" s="12">
        <v>1</v>
      </c>
      <c r="C10" s="19">
        <f t="shared" ref="C10:C33" si="1">+G9</f>
        <v>1130466275.3088701</v>
      </c>
      <c r="D10" s="19">
        <f>-PMT($G$3,$G$4,$G$5)</f>
        <v>7460577.06380965</v>
      </c>
      <c r="E10" s="19">
        <f t="shared" ref="E10:E33" si="2">+D10-F10</f>
        <v>2750300.9166893577</v>
      </c>
      <c r="F10" s="19">
        <f t="shared" ref="F10:F33" si="3">+C10*$G$3</f>
        <v>4710276.1471202923</v>
      </c>
      <c r="G10" s="19">
        <f t="shared" si="0"/>
        <v>1127715974.3921807</v>
      </c>
    </row>
    <row r="11" spans="2:8">
      <c r="B11" s="12">
        <v>2</v>
      </c>
      <c r="C11" s="19">
        <f t="shared" si="1"/>
        <v>1127715974.3921807</v>
      </c>
      <c r="D11" s="19">
        <f t="shared" ref="D11:D74" si="4">-PMT($G$3,$G$4,$G$5)</f>
        <v>7460577.06380965</v>
      </c>
      <c r="E11" s="19">
        <f t="shared" si="2"/>
        <v>2761760.5038422309</v>
      </c>
      <c r="F11" s="19">
        <f t="shared" si="3"/>
        <v>4698816.5599674191</v>
      </c>
      <c r="G11" s="19">
        <f t="shared" si="0"/>
        <v>1124954213.8883386</v>
      </c>
    </row>
    <row r="12" spans="2:8">
      <c r="B12" s="12">
        <v>3</v>
      </c>
      <c r="C12" s="19">
        <f t="shared" si="1"/>
        <v>1124954213.8883386</v>
      </c>
      <c r="D12" s="19">
        <f t="shared" si="4"/>
        <v>7460577.06380965</v>
      </c>
      <c r="E12" s="19">
        <f t="shared" si="2"/>
        <v>2773267.8392749056</v>
      </c>
      <c r="F12" s="19">
        <f t="shared" si="3"/>
        <v>4687309.2245347444</v>
      </c>
      <c r="G12" s="19">
        <f t="shared" si="0"/>
        <v>1122180946.0490637</v>
      </c>
    </row>
    <row r="13" spans="2:8">
      <c r="B13" s="12">
        <v>4</v>
      </c>
      <c r="C13" s="19">
        <f t="shared" si="1"/>
        <v>1122180946.0490637</v>
      </c>
      <c r="D13" s="19">
        <f t="shared" si="4"/>
        <v>7460577.06380965</v>
      </c>
      <c r="E13" s="19">
        <f t="shared" si="2"/>
        <v>2784823.1219385518</v>
      </c>
      <c r="F13" s="19">
        <f t="shared" si="3"/>
        <v>4675753.9418710982</v>
      </c>
      <c r="G13" s="19">
        <f t="shared" si="0"/>
        <v>1119396122.9271252</v>
      </c>
    </row>
    <row r="14" spans="2:8">
      <c r="B14" s="12">
        <v>5</v>
      </c>
      <c r="C14" s="19">
        <f t="shared" si="1"/>
        <v>1119396122.9271252</v>
      </c>
      <c r="D14" s="19">
        <f t="shared" si="4"/>
        <v>7460577.06380965</v>
      </c>
      <c r="E14" s="19">
        <f t="shared" si="2"/>
        <v>2796426.5516132955</v>
      </c>
      <c r="F14" s="19">
        <f t="shared" si="3"/>
        <v>4664150.5121963546</v>
      </c>
      <c r="G14" s="19">
        <f t="shared" si="0"/>
        <v>1116599696.3755119</v>
      </c>
    </row>
    <row r="15" spans="2:8">
      <c r="B15" s="12">
        <v>6</v>
      </c>
      <c r="C15" s="19">
        <f t="shared" si="1"/>
        <v>1116599696.3755119</v>
      </c>
      <c r="D15" s="19">
        <f t="shared" si="4"/>
        <v>7460577.06380965</v>
      </c>
      <c r="E15" s="19">
        <f t="shared" si="2"/>
        <v>2808078.3289116835</v>
      </c>
      <c r="F15" s="19">
        <f t="shared" si="3"/>
        <v>4652498.7348979665</v>
      </c>
      <c r="G15" s="19">
        <f t="shared" si="0"/>
        <v>1113791618.0466001</v>
      </c>
    </row>
    <row r="16" spans="2:8">
      <c r="B16" s="12">
        <v>7</v>
      </c>
      <c r="C16" s="19">
        <f t="shared" si="1"/>
        <v>1113791618.0466001</v>
      </c>
      <c r="D16" s="19">
        <f t="shared" si="4"/>
        <v>7460577.06380965</v>
      </c>
      <c r="E16" s="19">
        <f t="shared" si="2"/>
        <v>2819778.65528215</v>
      </c>
      <c r="F16" s="19">
        <f t="shared" si="3"/>
        <v>4640798.4085275</v>
      </c>
      <c r="G16" s="19">
        <f t="shared" si="0"/>
        <v>1110971839.3913178</v>
      </c>
    </row>
    <row r="17" spans="2:7">
      <c r="B17" s="12">
        <v>8</v>
      </c>
      <c r="C17" s="19">
        <f t="shared" si="1"/>
        <v>1110971839.3913178</v>
      </c>
      <c r="D17" s="19">
        <f t="shared" si="4"/>
        <v>7460577.06380965</v>
      </c>
      <c r="E17" s="19">
        <f t="shared" si="2"/>
        <v>2831527.7330124928</v>
      </c>
      <c r="F17" s="19">
        <f t="shared" si="3"/>
        <v>4629049.3307971573</v>
      </c>
      <c r="G17" s="19">
        <f t="shared" si="0"/>
        <v>1108140311.6583054</v>
      </c>
    </row>
    <row r="18" spans="2:7">
      <c r="B18" s="12">
        <v>9</v>
      </c>
      <c r="C18" s="19">
        <f t="shared" si="1"/>
        <v>1108140311.6583054</v>
      </c>
      <c r="D18" s="19">
        <f t="shared" si="4"/>
        <v>7460577.06380965</v>
      </c>
      <c r="E18" s="19">
        <f t="shared" si="2"/>
        <v>2843325.7652333779</v>
      </c>
      <c r="F18" s="19">
        <f t="shared" si="3"/>
        <v>4617251.2985762721</v>
      </c>
      <c r="G18" s="19">
        <f t="shared" si="0"/>
        <v>1105296985.8930721</v>
      </c>
    </row>
    <row r="19" spans="2:7">
      <c r="B19" s="12">
        <v>10</v>
      </c>
      <c r="C19" s="19">
        <f t="shared" si="1"/>
        <v>1105296985.8930721</v>
      </c>
      <c r="D19" s="19">
        <f t="shared" si="4"/>
        <v>7460577.06380965</v>
      </c>
      <c r="E19" s="19">
        <f t="shared" si="2"/>
        <v>2855172.9559218492</v>
      </c>
      <c r="F19" s="19">
        <f t="shared" si="3"/>
        <v>4605404.1078878008</v>
      </c>
      <c r="G19" s="19">
        <f t="shared" si="0"/>
        <v>1102441812.9371502</v>
      </c>
    </row>
    <row r="20" spans="2:7">
      <c r="B20" s="12">
        <v>11</v>
      </c>
      <c r="C20" s="19">
        <f t="shared" si="1"/>
        <v>1102441812.9371502</v>
      </c>
      <c r="D20" s="19">
        <f t="shared" si="4"/>
        <v>7460577.06380965</v>
      </c>
      <c r="E20" s="19">
        <f t="shared" si="2"/>
        <v>2867069.5099048577</v>
      </c>
      <c r="F20" s="19">
        <f t="shared" si="3"/>
        <v>4593507.5539047923</v>
      </c>
      <c r="G20" s="19">
        <f t="shared" si="0"/>
        <v>1099574743.4272454</v>
      </c>
    </row>
    <row r="21" spans="2:7">
      <c r="B21" s="12">
        <v>12</v>
      </c>
      <c r="C21" s="19">
        <f t="shared" si="1"/>
        <v>1099574743.4272454</v>
      </c>
      <c r="D21" s="19">
        <f t="shared" si="4"/>
        <v>7460577.06380965</v>
      </c>
      <c r="E21" s="19">
        <f t="shared" si="2"/>
        <v>2879015.6328627942</v>
      </c>
      <c r="F21" s="19">
        <f t="shared" si="3"/>
        <v>4581561.4309468558</v>
      </c>
      <c r="G21" s="19">
        <f t="shared" si="0"/>
        <v>1096695727.7943826</v>
      </c>
    </row>
    <row r="22" spans="2:7">
      <c r="B22" s="12">
        <v>13</v>
      </c>
      <c r="C22" s="19">
        <f t="shared" si="1"/>
        <v>1096695727.7943826</v>
      </c>
      <c r="D22" s="19">
        <f t="shared" si="4"/>
        <v>7460577.06380965</v>
      </c>
      <c r="E22" s="19">
        <f t="shared" si="2"/>
        <v>2891011.5313330563</v>
      </c>
      <c r="F22" s="19">
        <f t="shared" si="3"/>
        <v>4569565.5324765937</v>
      </c>
      <c r="G22" s="19">
        <f t="shared" si="0"/>
        <v>1093804716.2630496</v>
      </c>
    </row>
    <row r="23" spans="2:7">
      <c r="B23" s="12">
        <v>14</v>
      </c>
      <c r="C23" s="19">
        <f t="shared" si="1"/>
        <v>1093804716.2630496</v>
      </c>
      <c r="D23" s="19">
        <f t="shared" si="4"/>
        <v>7460577.06380965</v>
      </c>
      <c r="E23" s="19">
        <f t="shared" si="2"/>
        <v>2903057.4127136096</v>
      </c>
      <c r="F23" s="19">
        <f t="shared" si="3"/>
        <v>4557519.6510960404</v>
      </c>
      <c r="G23" s="19">
        <f t="shared" si="0"/>
        <v>1090901658.8503361</v>
      </c>
    </row>
    <row r="24" spans="2:7">
      <c r="B24" s="12">
        <v>15</v>
      </c>
      <c r="C24" s="19">
        <f t="shared" si="1"/>
        <v>1090901658.8503361</v>
      </c>
      <c r="D24" s="19">
        <f t="shared" si="4"/>
        <v>7460577.06380965</v>
      </c>
      <c r="E24" s="19">
        <f t="shared" si="2"/>
        <v>2915153.485266583</v>
      </c>
      <c r="F24" s="19">
        <f t="shared" si="3"/>
        <v>4545423.578543067</v>
      </c>
      <c r="G24" s="19">
        <f t="shared" si="0"/>
        <v>1087986505.3650694</v>
      </c>
    </row>
    <row r="25" spans="2:7">
      <c r="B25" s="12">
        <v>16</v>
      </c>
      <c r="C25" s="19">
        <f t="shared" si="1"/>
        <v>1087986505.3650694</v>
      </c>
      <c r="D25" s="19">
        <f t="shared" si="4"/>
        <v>7460577.06380965</v>
      </c>
      <c r="E25" s="19">
        <f t="shared" si="2"/>
        <v>2927299.9581218613</v>
      </c>
      <c r="F25" s="19">
        <f t="shared" si="3"/>
        <v>4533277.1056877887</v>
      </c>
      <c r="G25" s="19">
        <f t="shared" si="0"/>
        <v>1085059205.4069476</v>
      </c>
    </row>
    <row r="26" spans="2:7">
      <c r="B26" s="12">
        <v>17</v>
      </c>
      <c r="C26" s="19">
        <f t="shared" si="1"/>
        <v>1085059205.4069476</v>
      </c>
      <c r="D26" s="19">
        <f t="shared" si="4"/>
        <v>7460577.06380965</v>
      </c>
      <c r="E26" s="19">
        <f t="shared" si="2"/>
        <v>2939497.0412807018</v>
      </c>
      <c r="F26" s="19">
        <f t="shared" si="3"/>
        <v>4521080.0225289483</v>
      </c>
      <c r="G26" s="19">
        <f t="shared" si="0"/>
        <v>1082119708.3656669</v>
      </c>
    </row>
    <row r="27" spans="2:7">
      <c r="B27" s="12">
        <v>18</v>
      </c>
      <c r="C27" s="19">
        <f t="shared" si="1"/>
        <v>1082119708.3656669</v>
      </c>
      <c r="D27" s="19">
        <f t="shared" si="4"/>
        <v>7460577.06380965</v>
      </c>
      <c r="E27" s="19">
        <f t="shared" si="2"/>
        <v>2951744.9456193717</v>
      </c>
      <c r="F27" s="19">
        <f t="shared" si="3"/>
        <v>4508832.1181902783</v>
      </c>
      <c r="G27" s="19">
        <f t="shared" si="0"/>
        <v>1079167963.4200475</v>
      </c>
    </row>
    <row r="28" spans="2:7">
      <c r="B28" s="12">
        <v>19</v>
      </c>
      <c r="C28" s="19">
        <f t="shared" si="1"/>
        <v>1079167963.4200475</v>
      </c>
      <c r="D28" s="19">
        <f t="shared" si="4"/>
        <v>7460577.06380965</v>
      </c>
      <c r="E28" s="19">
        <f t="shared" si="2"/>
        <v>2964043.8828927856</v>
      </c>
      <c r="F28" s="19">
        <f t="shared" si="3"/>
        <v>4496533.1809168644</v>
      </c>
      <c r="G28" s="19">
        <f t="shared" si="0"/>
        <v>1076203919.5371547</v>
      </c>
    </row>
    <row r="29" spans="2:7">
      <c r="B29" s="12">
        <v>20</v>
      </c>
      <c r="C29" s="19">
        <f t="shared" si="1"/>
        <v>1076203919.5371547</v>
      </c>
      <c r="D29" s="19">
        <f t="shared" si="4"/>
        <v>7460577.06380965</v>
      </c>
      <c r="E29" s="19">
        <f t="shared" si="2"/>
        <v>2976394.0657381723</v>
      </c>
      <c r="F29" s="19">
        <f t="shared" si="3"/>
        <v>4484182.9980714777</v>
      </c>
      <c r="G29" s="19">
        <f t="shared" si="0"/>
        <v>1073227525.4714165</v>
      </c>
    </row>
    <row r="30" spans="2:7">
      <c r="B30" s="12">
        <v>21</v>
      </c>
      <c r="C30" s="19">
        <f t="shared" si="1"/>
        <v>1073227525.4714165</v>
      </c>
      <c r="D30" s="19">
        <f t="shared" si="4"/>
        <v>7460577.06380965</v>
      </c>
      <c r="E30" s="19">
        <f t="shared" si="2"/>
        <v>2988795.7076787483</v>
      </c>
      <c r="F30" s="19">
        <f t="shared" si="3"/>
        <v>4471781.3561309017</v>
      </c>
      <c r="G30" s="19">
        <f t="shared" si="0"/>
        <v>1070238729.7637377</v>
      </c>
    </row>
    <row r="31" spans="2:7">
      <c r="B31" s="12">
        <v>22</v>
      </c>
      <c r="C31" s="19">
        <f t="shared" si="1"/>
        <v>1070238729.7637377</v>
      </c>
      <c r="D31" s="19">
        <f t="shared" si="4"/>
        <v>7460577.06380965</v>
      </c>
      <c r="E31" s="19">
        <f t="shared" si="2"/>
        <v>3001249.0231274096</v>
      </c>
      <c r="F31" s="19">
        <f t="shared" si="3"/>
        <v>4459328.0406822404</v>
      </c>
      <c r="G31" s="19">
        <f t="shared" si="0"/>
        <v>1067237480.7406102</v>
      </c>
    </row>
    <row r="32" spans="2:7">
      <c r="B32" s="12">
        <v>23</v>
      </c>
      <c r="C32" s="19">
        <f t="shared" si="1"/>
        <v>1067237480.7406102</v>
      </c>
      <c r="D32" s="19">
        <f t="shared" si="4"/>
        <v>7460577.06380965</v>
      </c>
      <c r="E32" s="19">
        <f t="shared" si="2"/>
        <v>3013754.2273904411</v>
      </c>
      <c r="F32" s="19">
        <f t="shared" si="3"/>
        <v>4446822.8364192089</v>
      </c>
      <c r="G32" s="19">
        <f t="shared" si="0"/>
        <v>1064223726.5132198</v>
      </c>
    </row>
    <row r="33" spans="2:7">
      <c r="B33" s="12">
        <v>24</v>
      </c>
      <c r="C33" s="19">
        <f t="shared" si="1"/>
        <v>1064223726.5132198</v>
      </c>
      <c r="D33" s="19">
        <f t="shared" si="4"/>
        <v>7460577.06380965</v>
      </c>
      <c r="E33" s="19">
        <f t="shared" si="2"/>
        <v>3026311.5366712343</v>
      </c>
      <c r="F33" s="19">
        <f t="shared" si="3"/>
        <v>4434265.5271384157</v>
      </c>
      <c r="G33" s="19">
        <f t="shared" si="0"/>
        <v>1061197414.9765486</v>
      </c>
    </row>
    <row r="34" spans="2:7">
      <c r="B34" s="12">
        <v>25</v>
      </c>
      <c r="C34" s="19">
        <f t="shared" ref="C34:C97" si="5">+G33</f>
        <v>1061197414.9765486</v>
      </c>
      <c r="D34" s="19">
        <f t="shared" si="4"/>
        <v>7460577.06380965</v>
      </c>
      <c r="E34" s="19">
        <f t="shared" ref="E34:E97" si="6">+D34-F34</f>
        <v>3038921.1680740314</v>
      </c>
      <c r="F34" s="19">
        <f t="shared" ref="F34:F97" si="7">+C34*$G$3</f>
        <v>4421655.8957356187</v>
      </c>
      <c r="G34" s="19">
        <f t="shared" ref="G34:G97" si="8">+C34-E34</f>
        <v>1058158493.8084745</v>
      </c>
    </row>
    <row r="35" spans="2:7">
      <c r="B35" s="12">
        <v>26</v>
      </c>
      <c r="C35" s="19">
        <f t="shared" si="5"/>
        <v>1058158493.8084745</v>
      </c>
      <c r="D35" s="19">
        <f t="shared" si="4"/>
        <v>7460577.06380965</v>
      </c>
      <c r="E35" s="19">
        <f t="shared" si="6"/>
        <v>3051583.3396076728</v>
      </c>
      <c r="F35" s="19">
        <f t="shared" si="7"/>
        <v>4408993.7242019773</v>
      </c>
      <c r="G35" s="19">
        <f t="shared" si="8"/>
        <v>1055106910.4688668</v>
      </c>
    </row>
    <row r="36" spans="2:7">
      <c r="B36" s="12">
        <v>27</v>
      </c>
      <c r="C36" s="19">
        <f t="shared" si="5"/>
        <v>1055106910.4688668</v>
      </c>
      <c r="D36" s="19">
        <f t="shared" si="4"/>
        <v>7460577.06380965</v>
      </c>
      <c r="E36" s="19">
        <f t="shared" si="6"/>
        <v>3064298.2701893719</v>
      </c>
      <c r="F36" s="19">
        <f t="shared" si="7"/>
        <v>4396278.7936202781</v>
      </c>
      <c r="G36" s="19">
        <f t="shared" si="8"/>
        <v>1052042612.1986774</v>
      </c>
    </row>
    <row r="37" spans="2:7">
      <c r="B37" s="12">
        <v>28</v>
      </c>
      <c r="C37" s="19">
        <f t="shared" si="5"/>
        <v>1052042612.1986774</v>
      </c>
      <c r="D37" s="19">
        <f t="shared" si="4"/>
        <v>7460577.06380965</v>
      </c>
      <c r="E37" s="19">
        <f t="shared" si="6"/>
        <v>3077066.1796484943</v>
      </c>
      <c r="F37" s="19">
        <f t="shared" si="7"/>
        <v>4383510.8841611557</v>
      </c>
      <c r="G37" s="19">
        <f t="shared" si="8"/>
        <v>1048965546.0190289</v>
      </c>
    </row>
    <row r="38" spans="2:7">
      <c r="B38" s="12">
        <v>29</v>
      </c>
      <c r="C38" s="19">
        <f t="shared" si="5"/>
        <v>1048965546.0190289</v>
      </c>
      <c r="D38" s="19">
        <f t="shared" si="4"/>
        <v>7460577.06380965</v>
      </c>
      <c r="E38" s="19">
        <f t="shared" si="6"/>
        <v>3089887.2887303634</v>
      </c>
      <c r="F38" s="19">
        <f t="shared" si="7"/>
        <v>4370689.7750792867</v>
      </c>
      <c r="G38" s="19">
        <f t="shared" si="8"/>
        <v>1045875658.7302985</v>
      </c>
    </row>
    <row r="39" spans="2:7">
      <c r="B39" s="12">
        <v>30</v>
      </c>
      <c r="C39" s="19">
        <f t="shared" si="5"/>
        <v>1045875658.7302985</v>
      </c>
      <c r="D39" s="19">
        <f t="shared" si="4"/>
        <v>7460577.06380965</v>
      </c>
      <c r="E39" s="19">
        <f t="shared" si="6"/>
        <v>3102761.8191000726</v>
      </c>
      <c r="F39" s="19">
        <f t="shared" si="7"/>
        <v>4357815.2447095774</v>
      </c>
      <c r="G39" s="19">
        <f t="shared" si="8"/>
        <v>1042772896.9111985</v>
      </c>
    </row>
    <row r="40" spans="2:7">
      <c r="B40" s="12">
        <v>31</v>
      </c>
      <c r="C40" s="19">
        <f t="shared" si="5"/>
        <v>1042772896.9111985</v>
      </c>
      <c r="D40" s="19">
        <f t="shared" si="4"/>
        <v>7460577.06380965</v>
      </c>
      <c r="E40" s="19">
        <f t="shared" si="6"/>
        <v>3115689.9933463233</v>
      </c>
      <c r="F40" s="19">
        <f t="shared" si="7"/>
        <v>4344887.0704633268</v>
      </c>
      <c r="G40" s="19">
        <f t="shared" si="8"/>
        <v>1039657206.9178522</v>
      </c>
    </row>
    <row r="41" spans="2:7">
      <c r="B41" s="12">
        <v>32</v>
      </c>
      <c r="C41" s="19">
        <f t="shared" si="5"/>
        <v>1039657206.9178522</v>
      </c>
      <c r="D41" s="19">
        <f t="shared" si="4"/>
        <v>7460577.06380965</v>
      </c>
      <c r="E41" s="19">
        <f t="shared" si="6"/>
        <v>3128672.0349852657</v>
      </c>
      <c r="F41" s="19">
        <f t="shared" si="7"/>
        <v>4331905.0288243843</v>
      </c>
      <c r="G41" s="19">
        <f t="shared" si="8"/>
        <v>1036528534.8828669</v>
      </c>
    </row>
    <row r="42" spans="2:7">
      <c r="B42" s="12">
        <v>33</v>
      </c>
      <c r="C42" s="19">
        <f t="shared" si="5"/>
        <v>1036528534.8828669</v>
      </c>
      <c r="D42" s="19">
        <f t="shared" si="4"/>
        <v>7460577.06380965</v>
      </c>
      <c r="E42" s="19">
        <f t="shared" si="6"/>
        <v>3141708.1684643719</v>
      </c>
      <c r="F42" s="19">
        <f t="shared" si="7"/>
        <v>4318868.8953452781</v>
      </c>
      <c r="G42" s="19">
        <f t="shared" si="8"/>
        <v>1033386826.7144024</v>
      </c>
    </row>
    <row r="43" spans="2:7">
      <c r="B43" s="12">
        <v>34</v>
      </c>
      <c r="C43" s="19">
        <f t="shared" si="5"/>
        <v>1033386826.7144024</v>
      </c>
      <c r="D43" s="19">
        <f t="shared" si="4"/>
        <v>7460577.06380965</v>
      </c>
      <c r="E43" s="19">
        <f t="shared" si="6"/>
        <v>3154798.6191663062</v>
      </c>
      <c r="F43" s="19">
        <f t="shared" si="7"/>
        <v>4305778.4446433438</v>
      </c>
      <c r="G43" s="19">
        <f t="shared" si="8"/>
        <v>1030232028.0952362</v>
      </c>
    </row>
    <row r="44" spans="2:7">
      <c r="B44" s="12">
        <v>35</v>
      </c>
      <c r="C44" s="19">
        <f t="shared" si="5"/>
        <v>1030232028.0952362</v>
      </c>
      <c r="D44" s="19">
        <f t="shared" si="4"/>
        <v>7460577.06380965</v>
      </c>
      <c r="E44" s="19">
        <f t="shared" si="6"/>
        <v>3167943.6134128328</v>
      </c>
      <c r="F44" s="19">
        <f t="shared" si="7"/>
        <v>4292633.4503968172</v>
      </c>
      <c r="G44" s="19">
        <f t="shared" si="8"/>
        <v>1027064084.4818233</v>
      </c>
    </row>
    <row r="45" spans="2:7">
      <c r="B45" s="12">
        <v>36</v>
      </c>
      <c r="C45" s="19">
        <f t="shared" si="5"/>
        <v>1027064084.4818233</v>
      </c>
      <c r="D45" s="19">
        <f t="shared" si="4"/>
        <v>7460577.06380965</v>
      </c>
      <c r="E45" s="19">
        <f t="shared" si="6"/>
        <v>3181143.3784687193</v>
      </c>
      <c r="F45" s="19">
        <f t="shared" si="7"/>
        <v>4279433.6853409307</v>
      </c>
      <c r="G45" s="19">
        <f t="shared" si="8"/>
        <v>1023882941.1033546</v>
      </c>
    </row>
    <row r="46" spans="2:7">
      <c r="B46" s="12">
        <v>37</v>
      </c>
      <c r="C46" s="19">
        <f t="shared" si="5"/>
        <v>1023882941.1033546</v>
      </c>
      <c r="D46" s="19">
        <f t="shared" si="4"/>
        <v>7460577.06380965</v>
      </c>
      <c r="E46" s="19">
        <f t="shared" si="6"/>
        <v>3194398.1425456731</v>
      </c>
      <c r="F46" s="19">
        <f t="shared" si="7"/>
        <v>4266178.921263977</v>
      </c>
      <c r="G46" s="19">
        <f t="shared" si="8"/>
        <v>1020688542.9608089</v>
      </c>
    </row>
    <row r="47" spans="2:7">
      <c r="B47" s="12">
        <v>38</v>
      </c>
      <c r="C47" s="19">
        <f t="shared" si="5"/>
        <v>1020688542.9608089</v>
      </c>
      <c r="D47" s="19">
        <f t="shared" si="4"/>
        <v>7460577.06380965</v>
      </c>
      <c r="E47" s="19">
        <f t="shared" si="6"/>
        <v>3207708.13480628</v>
      </c>
      <c r="F47" s="19">
        <f t="shared" si="7"/>
        <v>4252868.92900337</v>
      </c>
      <c r="G47" s="19">
        <f t="shared" si="8"/>
        <v>1017480834.8260026</v>
      </c>
    </row>
    <row r="48" spans="2:7">
      <c r="B48" s="12">
        <v>39</v>
      </c>
      <c r="C48" s="19">
        <f t="shared" si="5"/>
        <v>1017480834.8260026</v>
      </c>
      <c r="D48" s="19">
        <f t="shared" si="4"/>
        <v>7460577.06380965</v>
      </c>
      <c r="E48" s="19">
        <f t="shared" si="6"/>
        <v>3221073.585367973</v>
      </c>
      <c r="F48" s="19">
        <f t="shared" si="7"/>
        <v>4239503.4784416771</v>
      </c>
      <c r="G48" s="19">
        <f t="shared" si="8"/>
        <v>1014259761.2406347</v>
      </c>
    </row>
    <row r="49" spans="2:7">
      <c r="B49" s="12">
        <v>40</v>
      </c>
      <c r="C49" s="19">
        <f t="shared" si="5"/>
        <v>1014259761.2406347</v>
      </c>
      <c r="D49" s="19">
        <f t="shared" si="4"/>
        <v>7460577.06380965</v>
      </c>
      <c r="E49" s="19">
        <f t="shared" si="6"/>
        <v>3234494.7253070055</v>
      </c>
      <c r="F49" s="19">
        <f t="shared" si="7"/>
        <v>4226082.3385026446</v>
      </c>
      <c r="G49" s="19">
        <f t="shared" si="8"/>
        <v>1011025266.5153277</v>
      </c>
    </row>
    <row r="50" spans="2:7">
      <c r="B50" s="12">
        <v>41</v>
      </c>
      <c r="C50" s="19">
        <f t="shared" si="5"/>
        <v>1011025266.5153277</v>
      </c>
      <c r="D50" s="19">
        <f t="shared" si="4"/>
        <v>7460577.06380965</v>
      </c>
      <c r="E50" s="19">
        <f t="shared" si="6"/>
        <v>3247971.786662451</v>
      </c>
      <c r="F50" s="19">
        <f t="shared" si="7"/>
        <v>4212605.277147199</v>
      </c>
      <c r="G50" s="19">
        <f t="shared" si="8"/>
        <v>1007777294.7286652</v>
      </c>
    </row>
    <row r="51" spans="2:7">
      <c r="B51" s="12">
        <v>42</v>
      </c>
      <c r="C51" s="19">
        <f t="shared" si="5"/>
        <v>1007777294.7286652</v>
      </c>
      <c r="D51" s="19">
        <f t="shared" si="4"/>
        <v>7460577.06380965</v>
      </c>
      <c r="E51" s="19">
        <f t="shared" si="6"/>
        <v>3261505.0024402114</v>
      </c>
      <c r="F51" s="19">
        <f t="shared" si="7"/>
        <v>4199072.0613694387</v>
      </c>
      <c r="G51" s="19">
        <f t="shared" si="8"/>
        <v>1004515789.726225</v>
      </c>
    </row>
    <row r="52" spans="2:7">
      <c r="B52" s="12">
        <v>43</v>
      </c>
      <c r="C52" s="19">
        <f t="shared" si="5"/>
        <v>1004515789.726225</v>
      </c>
      <c r="D52" s="19">
        <f t="shared" si="4"/>
        <v>7460577.06380965</v>
      </c>
      <c r="E52" s="19">
        <f t="shared" si="6"/>
        <v>3275094.6066170461</v>
      </c>
      <c r="F52" s="19">
        <f t="shared" si="7"/>
        <v>4185482.457192604</v>
      </c>
      <c r="G52" s="19">
        <f t="shared" si="8"/>
        <v>1001240695.1196079</v>
      </c>
    </row>
    <row r="53" spans="2:7">
      <c r="B53" s="12">
        <v>44</v>
      </c>
      <c r="C53" s="19">
        <f t="shared" si="5"/>
        <v>1001240695.1196079</v>
      </c>
      <c r="D53" s="19">
        <f t="shared" si="4"/>
        <v>7460577.06380965</v>
      </c>
      <c r="E53" s="19">
        <f t="shared" si="6"/>
        <v>3288740.834144617</v>
      </c>
      <c r="F53" s="19">
        <f t="shared" si="7"/>
        <v>4171836.2296650331</v>
      </c>
      <c r="G53" s="19">
        <f t="shared" si="8"/>
        <v>997951954.28546333</v>
      </c>
    </row>
    <row r="54" spans="2:7">
      <c r="B54" s="12">
        <v>45</v>
      </c>
      <c r="C54" s="19">
        <f t="shared" si="5"/>
        <v>997951954.28546333</v>
      </c>
      <c r="D54" s="19">
        <f t="shared" si="4"/>
        <v>7460577.06380965</v>
      </c>
      <c r="E54" s="19">
        <f t="shared" si="6"/>
        <v>3302443.9209535527</v>
      </c>
      <c r="F54" s="19">
        <f t="shared" si="7"/>
        <v>4158133.1428560973</v>
      </c>
      <c r="G54" s="19">
        <f t="shared" si="8"/>
        <v>994649510.36450982</v>
      </c>
    </row>
    <row r="55" spans="2:7">
      <c r="B55" s="12">
        <v>46</v>
      </c>
      <c r="C55" s="19">
        <f t="shared" si="5"/>
        <v>994649510.36450982</v>
      </c>
      <c r="D55" s="19">
        <f t="shared" si="4"/>
        <v>7460577.06380965</v>
      </c>
      <c r="E55" s="19">
        <f t="shared" si="6"/>
        <v>3316204.1039575259</v>
      </c>
      <c r="F55" s="19">
        <f t="shared" si="7"/>
        <v>4144372.9598521241</v>
      </c>
      <c r="G55" s="19">
        <f t="shared" si="8"/>
        <v>991333306.26055229</v>
      </c>
    </row>
    <row r="56" spans="2:7">
      <c r="B56" s="12">
        <v>47</v>
      </c>
      <c r="C56" s="19">
        <f t="shared" si="5"/>
        <v>991333306.26055229</v>
      </c>
      <c r="D56" s="19">
        <f t="shared" si="4"/>
        <v>7460577.06380965</v>
      </c>
      <c r="E56" s="19">
        <f t="shared" si="6"/>
        <v>3330021.6210573488</v>
      </c>
      <c r="F56" s="19">
        <f t="shared" si="7"/>
        <v>4130555.4427523012</v>
      </c>
      <c r="G56" s="19">
        <f t="shared" si="8"/>
        <v>988003284.6394949</v>
      </c>
    </row>
    <row r="57" spans="2:7">
      <c r="B57" s="12">
        <v>48</v>
      </c>
      <c r="C57" s="19">
        <f t="shared" si="5"/>
        <v>988003284.6394949</v>
      </c>
      <c r="D57" s="19">
        <f t="shared" si="4"/>
        <v>7460577.06380965</v>
      </c>
      <c r="E57" s="19">
        <f t="shared" si="6"/>
        <v>3343896.7111450881</v>
      </c>
      <c r="F57" s="19">
        <f t="shared" si="7"/>
        <v>4116680.3526645619</v>
      </c>
      <c r="G57" s="19">
        <f t="shared" si="8"/>
        <v>984659387.92834985</v>
      </c>
    </row>
    <row r="58" spans="2:7">
      <c r="B58" s="12">
        <v>49</v>
      </c>
      <c r="C58" s="19">
        <f t="shared" si="5"/>
        <v>984659387.92834985</v>
      </c>
      <c r="D58" s="19">
        <f t="shared" si="4"/>
        <v>7460577.06380965</v>
      </c>
      <c r="E58" s="19">
        <f t="shared" si="6"/>
        <v>3357829.6141081923</v>
      </c>
      <c r="F58" s="19">
        <f t="shared" si="7"/>
        <v>4102747.4497014578</v>
      </c>
      <c r="G58" s="19">
        <f t="shared" si="8"/>
        <v>981301558.31424165</v>
      </c>
    </row>
    <row r="59" spans="2:7">
      <c r="B59" s="12">
        <v>50</v>
      </c>
      <c r="C59" s="19">
        <f t="shared" si="5"/>
        <v>981301558.31424165</v>
      </c>
      <c r="D59" s="19">
        <f t="shared" si="4"/>
        <v>7460577.06380965</v>
      </c>
      <c r="E59" s="19">
        <f t="shared" si="6"/>
        <v>3371820.5708336434</v>
      </c>
      <c r="F59" s="19">
        <f t="shared" si="7"/>
        <v>4088756.4929760066</v>
      </c>
      <c r="G59" s="19">
        <f t="shared" si="8"/>
        <v>977929737.74340796</v>
      </c>
    </row>
    <row r="60" spans="2:7">
      <c r="B60" s="12">
        <v>51</v>
      </c>
      <c r="C60" s="19">
        <f t="shared" si="5"/>
        <v>977929737.74340796</v>
      </c>
      <c r="D60" s="19">
        <f t="shared" si="4"/>
        <v>7460577.06380965</v>
      </c>
      <c r="E60" s="19">
        <f t="shared" si="6"/>
        <v>3385869.823212117</v>
      </c>
      <c r="F60" s="19">
        <f t="shared" si="7"/>
        <v>4074707.2405975331</v>
      </c>
      <c r="G60" s="19">
        <f t="shared" si="8"/>
        <v>974543867.92019582</v>
      </c>
    </row>
    <row r="61" spans="2:7">
      <c r="B61" s="12">
        <v>52</v>
      </c>
      <c r="C61" s="19">
        <f t="shared" si="5"/>
        <v>974543867.92019582</v>
      </c>
      <c r="D61" s="19">
        <f t="shared" si="4"/>
        <v>7460577.06380965</v>
      </c>
      <c r="E61" s="19">
        <f t="shared" si="6"/>
        <v>3399977.6141421674</v>
      </c>
      <c r="F61" s="19">
        <f t="shared" si="7"/>
        <v>4060599.4496674826</v>
      </c>
      <c r="G61" s="19">
        <f t="shared" si="8"/>
        <v>971143890.30605364</v>
      </c>
    </row>
    <row r="62" spans="2:7">
      <c r="B62" s="12">
        <v>53</v>
      </c>
      <c r="C62" s="19">
        <f t="shared" si="5"/>
        <v>971143890.30605364</v>
      </c>
      <c r="D62" s="19">
        <f t="shared" si="4"/>
        <v>7460577.06380965</v>
      </c>
      <c r="E62" s="19">
        <f t="shared" si="6"/>
        <v>3414144.1875344268</v>
      </c>
      <c r="F62" s="19">
        <f t="shared" si="7"/>
        <v>4046432.8762752232</v>
      </c>
      <c r="G62" s="19">
        <f t="shared" si="8"/>
        <v>967729746.11851919</v>
      </c>
    </row>
    <row r="63" spans="2:7">
      <c r="B63" s="12">
        <v>54</v>
      </c>
      <c r="C63" s="19">
        <f t="shared" si="5"/>
        <v>967729746.11851919</v>
      </c>
      <c r="D63" s="19">
        <f t="shared" si="4"/>
        <v>7460577.06380965</v>
      </c>
      <c r="E63" s="19">
        <f t="shared" si="6"/>
        <v>3428369.78831582</v>
      </c>
      <c r="F63" s="19">
        <f t="shared" si="7"/>
        <v>4032207.27549383</v>
      </c>
      <c r="G63" s="19">
        <f t="shared" si="8"/>
        <v>964301376.33020341</v>
      </c>
    </row>
    <row r="64" spans="2:7">
      <c r="B64" s="12">
        <v>55</v>
      </c>
      <c r="C64" s="19">
        <f t="shared" si="5"/>
        <v>964301376.33020341</v>
      </c>
      <c r="D64" s="19">
        <f t="shared" si="4"/>
        <v>7460577.06380965</v>
      </c>
      <c r="E64" s="19">
        <f t="shared" si="6"/>
        <v>3442654.6624338026</v>
      </c>
      <c r="F64" s="19">
        <f t="shared" si="7"/>
        <v>4017922.4013758474</v>
      </c>
      <c r="G64" s="19">
        <f t="shared" si="8"/>
        <v>960858721.66776967</v>
      </c>
    </row>
    <row r="65" spans="2:7">
      <c r="B65" s="12">
        <v>56</v>
      </c>
      <c r="C65" s="19">
        <f t="shared" si="5"/>
        <v>960858721.66776967</v>
      </c>
      <c r="D65" s="19">
        <f t="shared" si="4"/>
        <v>7460577.06380965</v>
      </c>
      <c r="E65" s="19">
        <f t="shared" si="6"/>
        <v>3456999.0568606099</v>
      </c>
      <c r="F65" s="19">
        <f t="shared" si="7"/>
        <v>4003578.0069490401</v>
      </c>
      <c r="G65" s="19">
        <f t="shared" si="8"/>
        <v>957401722.6109091</v>
      </c>
    </row>
    <row r="66" spans="2:7">
      <c r="B66" s="12">
        <v>57</v>
      </c>
      <c r="C66" s="19">
        <f t="shared" si="5"/>
        <v>957401722.6109091</v>
      </c>
      <c r="D66" s="19">
        <f t="shared" si="4"/>
        <v>7460577.06380965</v>
      </c>
      <c r="E66" s="19">
        <f t="shared" si="6"/>
        <v>3471403.2195975287</v>
      </c>
      <c r="F66" s="19">
        <f t="shared" si="7"/>
        <v>3989173.8442121213</v>
      </c>
      <c r="G66" s="19">
        <f t="shared" si="8"/>
        <v>953930319.39131153</v>
      </c>
    </row>
    <row r="67" spans="2:7">
      <c r="B67" s="12">
        <v>58</v>
      </c>
      <c r="C67" s="19">
        <f t="shared" si="5"/>
        <v>953930319.39131153</v>
      </c>
      <c r="D67" s="19">
        <f t="shared" si="4"/>
        <v>7460577.06380965</v>
      </c>
      <c r="E67" s="19">
        <f t="shared" si="6"/>
        <v>3485867.3996791854</v>
      </c>
      <c r="F67" s="19">
        <f t="shared" si="7"/>
        <v>3974709.6641304647</v>
      </c>
      <c r="G67" s="19">
        <f t="shared" si="8"/>
        <v>950444451.99163234</v>
      </c>
    </row>
    <row r="68" spans="2:7">
      <c r="B68" s="12">
        <v>59</v>
      </c>
      <c r="C68" s="19">
        <f t="shared" si="5"/>
        <v>950444451.99163234</v>
      </c>
      <c r="D68" s="19">
        <f t="shared" si="4"/>
        <v>7460577.06380965</v>
      </c>
      <c r="E68" s="19">
        <f t="shared" si="6"/>
        <v>3500391.8471778487</v>
      </c>
      <c r="F68" s="19">
        <f t="shared" si="7"/>
        <v>3960185.2166318013</v>
      </c>
      <c r="G68" s="19">
        <f t="shared" si="8"/>
        <v>946944060.14445448</v>
      </c>
    </row>
    <row r="69" spans="2:7">
      <c r="B69" s="12">
        <v>60</v>
      </c>
      <c r="C69" s="19">
        <f t="shared" si="5"/>
        <v>946944060.14445448</v>
      </c>
      <c r="D69" s="19">
        <f t="shared" si="4"/>
        <v>7460577.06380965</v>
      </c>
      <c r="E69" s="19">
        <f t="shared" si="6"/>
        <v>3514976.8132077563</v>
      </c>
      <c r="F69" s="19">
        <f t="shared" si="7"/>
        <v>3945600.2506018938</v>
      </c>
      <c r="G69" s="19">
        <f t="shared" si="8"/>
        <v>943429083.33124673</v>
      </c>
    </row>
    <row r="70" spans="2:7">
      <c r="B70" s="12">
        <v>61</v>
      </c>
      <c r="C70" s="19">
        <f t="shared" si="5"/>
        <v>943429083.33124673</v>
      </c>
      <c r="D70" s="19">
        <f t="shared" si="4"/>
        <v>7460577.06380965</v>
      </c>
      <c r="E70" s="19">
        <f t="shared" si="6"/>
        <v>3529622.5499294554</v>
      </c>
      <c r="F70" s="19">
        <f t="shared" si="7"/>
        <v>3930954.5138801946</v>
      </c>
      <c r="G70" s="19">
        <f t="shared" si="8"/>
        <v>939899460.78131723</v>
      </c>
    </row>
    <row r="71" spans="2:7">
      <c r="B71" s="12">
        <v>62</v>
      </c>
      <c r="C71" s="19">
        <f t="shared" si="5"/>
        <v>939899460.78131723</v>
      </c>
      <c r="D71" s="19">
        <f t="shared" si="4"/>
        <v>7460577.06380965</v>
      </c>
      <c r="E71" s="19">
        <f t="shared" si="6"/>
        <v>3544329.3105541617</v>
      </c>
      <c r="F71" s="19">
        <f t="shared" si="7"/>
        <v>3916247.7532554884</v>
      </c>
      <c r="G71" s="19">
        <f t="shared" si="8"/>
        <v>936355131.47076309</v>
      </c>
    </row>
    <row r="72" spans="2:7">
      <c r="B72" s="12">
        <v>63</v>
      </c>
      <c r="C72" s="19">
        <f t="shared" si="5"/>
        <v>936355131.47076309</v>
      </c>
      <c r="D72" s="19">
        <f t="shared" si="4"/>
        <v>7460577.06380965</v>
      </c>
      <c r="E72" s="19">
        <f t="shared" si="6"/>
        <v>3559097.3493481372</v>
      </c>
      <c r="F72" s="19">
        <f t="shared" si="7"/>
        <v>3901479.7144615129</v>
      </c>
      <c r="G72" s="19">
        <f t="shared" si="8"/>
        <v>932796034.1214149</v>
      </c>
    </row>
    <row r="73" spans="2:7">
      <c r="B73" s="12">
        <v>64</v>
      </c>
      <c r="C73" s="19">
        <f t="shared" si="5"/>
        <v>932796034.1214149</v>
      </c>
      <c r="D73" s="19">
        <f t="shared" si="4"/>
        <v>7460577.06380965</v>
      </c>
      <c r="E73" s="19">
        <f t="shared" si="6"/>
        <v>3573926.9216370881</v>
      </c>
      <c r="F73" s="19">
        <f t="shared" si="7"/>
        <v>3886650.142172562</v>
      </c>
      <c r="G73" s="19">
        <f t="shared" si="8"/>
        <v>929222107.19977784</v>
      </c>
    </row>
    <row r="74" spans="2:7">
      <c r="B74" s="12">
        <v>65</v>
      </c>
      <c r="C74" s="19">
        <f t="shared" si="5"/>
        <v>929222107.19977784</v>
      </c>
      <c r="D74" s="19">
        <f t="shared" si="4"/>
        <v>7460577.06380965</v>
      </c>
      <c r="E74" s="19">
        <f t="shared" si="6"/>
        <v>3588818.283810576</v>
      </c>
      <c r="F74" s="19">
        <f t="shared" si="7"/>
        <v>3871758.7799990741</v>
      </c>
      <c r="G74" s="19">
        <f t="shared" si="8"/>
        <v>925633288.91596723</v>
      </c>
    </row>
    <row r="75" spans="2:7">
      <c r="B75" s="12">
        <v>66</v>
      </c>
      <c r="C75" s="19">
        <f t="shared" si="5"/>
        <v>925633288.91596723</v>
      </c>
      <c r="D75" s="19">
        <f t="shared" ref="D75:D138" si="9">-PMT($G$3,$G$4,$G$5)</f>
        <v>7460577.06380965</v>
      </c>
      <c r="E75" s="19">
        <f t="shared" si="6"/>
        <v>3603771.6933264532</v>
      </c>
      <c r="F75" s="19">
        <f t="shared" si="7"/>
        <v>3856805.3704831968</v>
      </c>
      <c r="G75" s="19">
        <f t="shared" si="8"/>
        <v>922029517.22264075</v>
      </c>
    </row>
    <row r="76" spans="2:7">
      <c r="B76" s="12">
        <v>67</v>
      </c>
      <c r="C76" s="19">
        <f t="shared" si="5"/>
        <v>922029517.22264075</v>
      </c>
      <c r="D76" s="19">
        <f t="shared" si="9"/>
        <v>7460577.06380965</v>
      </c>
      <c r="E76" s="19">
        <f t="shared" si="6"/>
        <v>3618787.4087153138</v>
      </c>
      <c r="F76" s="19">
        <f t="shared" si="7"/>
        <v>3841789.6550943363</v>
      </c>
      <c r="G76" s="19">
        <f t="shared" si="8"/>
        <v>918410729.81392539</v>
      </c>
    </row>
    <row r="77" spans="2:7">
      <c r="B77" s="12">
        <v>68</v>
      </c>
      <c r="C77" s="19">
        <f t="shared" si="5"/>
        <v>918410729.81392539</v>
      </c>
      <c r="D77" s="19">
        <f t="shared" si="9"/>
        <v>7460577.06380965</v>
      </c>
      <c r="E77" s="19">
        <f t="shared" si="6"/>
        <v>3633865.6895849612</v>
      </c>
      <c r="F77" s="19">
        <f t="shared" si="7"/>
        <v>3826711.3742246889</v>
      </c>
      <c r="G77" s="19">
        <f t="shared" si="8"/>
        <v>914776864.12434042</v>
      </c>
    </row>
    <row r="78" spans="2:7">
      <c r="B78" s="12">
        <v>69</v>
      </c>
      <c r="C78" s="19">
        <f t="shared" si="5"/>
        <v>914776864.12434042</v>
      </c>
      <c r="D78" s="19">
        <f t="shared" si="9"/>
        <v>7460577.06380965</v>
      </c>
      <c r="E78" s="19">
        <f t="shared" si="6"/>
        <v>3649006.7966248984</v>
      </c>
      <c r="F78" s="19">
        <f t="shared" si="7"/>
        <v>3811570.2671847516</v>
      </c>
      <c r="G78" s="19">
        <f t="shared" si="8"/>
        <v>911127857.32771552</v>
      </c>
    </row>
    <row r="79" spans="2:7">
      <c r="B79" s="12">
        <v>70</v>
      </c>
      <c r="C79" s="19">
        <f t="shared" si="5"/>
        <v>911127857.32771552</v>
      </c>
      <c r="D79" s="19">
        <f t="shared" si="9"/>
        <v>7460577.06380965</v>
      </c>
      <c r="E79" s="19">
        <f t="shared" si="6"/>
        <v>3664210.9916108353</v>
      </c>
      <c r="F79" s="19">
        <f t="shared" si="7"/>
        <v>3796366.0721988147</v>
      </c>
      <c r="G79" s="19">
        <f t="shared" si="8"/>
        <v>907463646.33610463</v>
      </c>
    </row>
    <row r="80" spans="2:7">
      <c r="B80" s="12">
        <v>71</v>
      </c>
      <c r="C80" s="19">
        <f t="shared" si="5"/>
        <v>907463646.33610463</v>
      </c>
      <c r="D80" s="19">
        <f t="shared" si="9"/>
        <v>7460577.06380965</v>
      </c>
      <c r="E80" s="19">
        <f t="shared" si="6"/>
        <v>3679478.5374092143</v>
      </c>
      <c r="F80" s="19">
        <f t="shared" si="7"/>
        <v>3781098.5264004357</v>
      </c>
      <c r="G80" s="19">
        <f t="shared" si="8"/>
        <v>903784167.79869545</v>
      </c>
    </row>
    <row r="81" spans="2:7">
      <c r="B81" s="12">
        <v>72</v>
      </c>
      <c r="C81" s="19">
        <f t="shared" si="5"/>
        <v>903784167.79869545</v>
      </c>
      <c r="D81" s="19">
        <f t="shared" si="9"/>
        <v>7460577.06380965</v>
      </c>
      <c r="E81" s="19">
        <f t="shared" si="6"/>
        <v>3694809.6979817525</v>
      </c>
      <c r="F81" s="19">
        <f t="shared" si="7"/>
        <v>3765767.3658278976</v>
      </c>
      <c r="G81" s="19">
        <f t="shared" si="8"/>
        <v>900089358.10071373</v>
      </c>
    </row>
    <row r="82" spans="2:7">
      <c r="B82" s="12">
        <v>73</v>
      </c>
      <c r="C82" s="19">
        <f t="shared" si="5"/>
        <v>900089358.10071373</v>
      </c>
      <c r="D82" s="19">
        <f t="shared" si="9"/>
        <v>7460577.06380965</v>
      </c>
      <c r="E82" s="19">
        <f t="shared" si="6"/>
        <v>3710204.7383900094</v>
      </c>
      <c r="F82" s="19">
        <f t="shared" si="7"/>
        <v>3750372.3254196406</v>
      </c>
      <c r="G82" s="19">
        <f t="shared" si="8"/>
        <v>896379153.36232376</v>
      </c>
    </row>
    <row r="83" spans="2:7">
      <c r="B83" s="12">
        <v>74</v>
      </c>
      <c r="C83" s="19">
        <f t="shared" si="5"/>
        <v>896379153.36232376</v>
      </c>
      <c r="D83" s="19">
        <f t="shared" si="9"/>
        <v>7460577.06380965</v>
      </c>
      <c r="E83" s="19">
        <f t="shared" si="6"/>
        <v>3725663.9247999676</v>
      </c>
      <c r="F83" s="19">
        <f t="shared" si="7"/>
        <v>3734913.1390096825</v>
      </c>
      <c r="G83" s="19">
        <f t="shared" si="8"/>
        <v>892653489.43752384</v>
      </c>
    </row>
    <row r="84" spans="2:7">
      <c r="B84" s="12">
        <v>75</v>
      </c>
      <c r="C84" s="19">
        <f t="shared" si="5"/>
        <v>892653489.43752384</v>
      </c>
      <c r="D84" s="19">
        <f t="shared" si="9"/>
        <v>7460577.06380965</v>
      </c>
      <c r="E84" s="19">
        <f t="shared" si="6"/>
        <v>3741187.5244866339</v>
      </c>
      <c r="F84" s="19">
        <f t="shared" si="7"/>
        <v>3719389.5393230161</v>
      </c>
      <c r="G84" s="19">
        <f t="shared" si="8"/>
        <v>888912301.91303718</v>
      </c>
    </row>
    <row r="85" spans="2:7">
      <c r="B85" s="12">
        <v>76</v>
      </c>
      <c r="C85" s="19">
        <f t="shared" si="5"/>
        <v>888912301.91303718</v>
      </c>
      <c r="D85" s="19">
        <f t="shared" si="9"/>
        <v>7460577.06380965</v>
      </c>
      <c r="E85" s="19">
        <f t="shared" si="6"/>
        <v>3756775.8058386617</v>
      </c>
      <c r="F85" s="19">
        <f t="shared" si="7"/>
        <v>3703801.2579709883</v>
      </c>
      <c r="G85" s="19">
        <f t="shared" si="8"/>
        <v>885155526.10719848</v>
      </c>
    </row>
    <row r="86" spans="2:7">
      <c r="B86" s="12">
        <v>77</v>
      </c>
      <c r="C86" s="19">
        <f t="shared" si="5"/>
        <v>885155526.10719848</v>
      </c>
      <c r="D86" s="19">
        <f t="shared" si="9"/>
        <v>7460577.06380965</v>
      </c>
      <c r="E86" s="19">
        <f t="shared" si="6"/>
        <v>3772429.0383629897</v>
      </c>
      <c r="F86" s="19">
        <f t="shared" si="7"/>
        <v>3688148.0254466604</v>
      </c>
      <c r="G86" s="19">
        <f t="shared" si="8"/>
        <v>881383097.0688355</v>
      </c>
    </row>
    <row r="87" spans="2:7">
      <c r="B87" s="12">
        <v>78</v>
      </c>
      <c r="C87" s="19">
        <f t="shared" si="5"/>
        <v>881383097.0688355</v>
      </c>
      <c r="D87" s="19">
        <f t="shared" si="9"/>
        <v>7460577.06380965</v>
      </c>
      <c r="E87" s="19">
        <f t="shared" si="6"/>
        <v>3788147.492689502</v>
      </c>
      <c r="F87" s="19">
        <f t="shared" si="7"/>
        <v>3672429.5711201481</v>
      </c>
      <c r="G87" s="19">
        <f t="shared" si="8"/>
        <v>877594949.57614601</v>
      </c>
    </row>
    <row r="88" spans="2:7">
      <c r="B88" s="12">
        <v>79</v>
      </c>
      <c r="C88" s="19">
        <f t="shared" si="5"/>
        <v>877594949.57614601</v>
      </c>
      <c r="D88" s="19">
        <f t="shared" si="9"/>
        <v>7460577.06380965</v>
      </c>
      <c r="E88" s="19">
        <f t="shared" si="6"/>
        <v>3803931.4405757082</v>
      </c>
      <c r="F88" s="19">
        <f t="shared" si="7"/>
        <v>3656645.6232339418</v>
      </c>
      <c r="G88" s="19">
        <f t="shared" si="8"/>
        <v>873791018.13557029</v>
      </c>
    </row>
    <row r="89" spans="2:7">
      <c r="B89" s="12">
        <v>80</v>
      </c>
      <c r="C89" s="19">
        <f t="shared" si="5"/>
        <v>873791018.13557029</v>
      </c>
      <c r="D89" s="19">
        <f t="shared" si="9"/>
        <v>7460577.06380965</v>
      </c>
      <c r="E89" s="19">
        <f t="shared" si="6"/>
        <v>3819781.1549114403</v>
      </c>
      <c r="F89" s="19">
        <f t="shared" si="7"/>
        <v>3640795.9088982097</v>
      </c>
      <c r="G89" s="19">
        <f t="shared" si="8"/>
        <v>869971236.98065889</v>
      </c>
    </row>
    <row r="90" spans="2:7">
      <c r="B90" s="12">
        <v>81</v>
      </c>
      <c r="C90" s="19">
        <f t="shared" si="5"/>
        <v>869971236.98065889</v>
      </c>
      <c r="D90" s="19">
        <f t="shared" si="9"/>
        <v>7460577.06380965</v>
      </c>
      <c r="E90" s="19">
        <f t="shared" si="6"/>
        <v>3835696.9097235715</v>
      </c>
      <c r="F90" s="19">
        <f t="shared" si="7"/>
        <v>3624880.1540860785</v>
      </c>
      <c r="G90" s="19">
        <f t="shared" si="8"/>
        <v>866135540.07093537</v>
      </c>
    </row>
    <row r="91" spans="2:7">
      <c r="B91" s="12">
        <v>82</v>
      </c>
      <c r="C91" s="19">
        <f t="shared" si="5"/>
        <v>866135540.07093537</v>
      </c>
      <c r="D91" s="19">
        <f t="shared" si="9"/>
        <v>7460577.06380965</v>
      </c>
      <c r="E91" s="19">
        <f t="shared" si="6"/>
        <v>3851678.9801807529</v>
      </c>
      <c r="F91" s="19">
        <f t="shared" si="7"/>
        <v>3608898.0836288971</v>
      </c>
      <c r="G91" s="19">
        <f t="shared" si="8"/>
        <v>862283861.09075463</v>
      </c>
    </row>
    <row r="92" spans="2:7">
      <c r="B92" s="12">
        <v>83</v>
      </c>
      <c r="C92" s="19">
        <f t="shared" si="5"/>
        <v>862283861.09075463</v>
      </c>
      <c r="D92" s="19">
        <f t="shared" si="9"/>
        <v>7460577.06380965</v>
      </c>
      <c r="E92" s="19">
        <f t="shared" si="6"/>
        <v>3867727.6425981726</v>
      </c>
      <c r="F92" s="19">
        <f t="shared" si="7"/>
        <v>3592849.4212114774</v>
      </c>
      <c r="G92" s="19">
        <f t="shared" si="8"/>
        <v>858416133.44815648</v>
      </c>
    </row>
    <row r="93" spans="2:7">
      <c r="B93" s="12">
        <v>84</v>
      </c>
      <c r="C93" s="19">
        <f t="shared" si="5"/>
        <v>858416133.44815648</v>
      </c>
      <c r="D93" s="19">
        <f t="shared" si="9"/>
        <v>7460577.06380965</v>
      </c>
      <c r="E93" s="19">
        <f t="shared" si="6"/>
        <v>3883843.1744423313</v>
      </c>
      <c r="F93" s="19">
        <f t="shared" si="7"/>
        <v>3576733.8893673187</v>
      </c>
      <c r="G93" s="19">
        <f t="shared" si="8"/>
        <v>854532290.27371418</v>
      </c>
    </row>
    <row r="94" spans="2:7">
      <c r="B94" s="12">
        <v>85</v>
      </c>
      <c r="C94" s="19">
        <f t="shared" si="5"/>
        <v>854532290.27371418</v>
      </c>
      <c r="D94" s="19">
        <f t="shared" si="9"/>
        <v>7460577.06380965</v>
      </c>
      <c r="E94" s="19">
        <f t="shared" si="6"/>
        <v>3900025.8543358408</v>
      </c>
      <c r="F94" s="19">
        <f t="shared" si="7"/>
        <v>3560551.2094738092</v>
      </c>
      <c r="G94" s="19">
        <f t="shared" si="8"/>
        <v>850632264.4193784</v>
      </c>
    </row>
    <row r="95" spans="2:7">
      <c r="B95" s="12">
        <v>86</v>
      </c>
      <c r="C95" s="19">
        <f t="shared" si="5"/>
        <v>850632264.4193784</v>
      </c>
      <c r="D95" s="19">
        <f t="shared" si="9"/>
        <v>7460577.06380965</v>
      </c>
      <c r="E95" s="19">
        <f t="shared" si="6"/>
        <v>3916275.9620622401</v>
      </c>
      <c r="F95" s="19">
        <f t="shared" si="7"/>
        <v>3544301.1017474099</v>
      </c>
      <c r="G95" s="19">
        <f t="shared" si="8"/>
        <v>846715988.45731616</v>
      </c>
    </row>
    <row r="96" spans="2:7">
      <c r="B96" s="12">
        <v>87</v>
      </c>
      <c r="C96" s="19">
        <f t="shared" si="5"/>
        <v>846715988.45731616</v>
      </c>
      <c r="D96" s="19">
        <f t="shared" si="9"/>
        <v>7460577.06380965</v>
      </c>
      <c r="E96" s="19">
        <f t="shared" si="6"/>
        <v>3932593.7785708327</v>
      </c>
      <c r="F96" s="19">
        <f t="shared" si="7"/>
        <v>3527983.2852388173</v>
      </c>
      <c r="G96" s="19">
        <f t="shared" si="8"/>
        <v>842783394.67874527</v>
      </c>
    </row>
    <row r="97" spans="2:7">
      <c r="B97" s="12">
        <v>88</v>
      </c>
      <c r="C97" s="19">
        <f t="shared" si="5"/>
        <v>842783394.67874527</v>
      </c>
      <c r="D97" s="19">
        <f t="shared" si="9"/>
        <v>7460577.06380965</v>
      </c>
      <c r="E97" s="19">
        <f t="shared" si="6"/>
        <v>3948979.5859815446</v>
      </c>
      <c r="F97" s="19">
        <f t="shared" si="7"/>
        <v>3511597.4778281054</v>
      </c>
      <c r="G97" s="19">
        <f t="shared" si="8"/>
        <v>838834415.09276378</v>
      </c>
    </row>
    <row r="98" spans="2:7">
      <c r="B98" s="12">
        <v>89</v>
      </c>
      <c r="C98" s="19">
        <f t="shared" ref="C98:C161" si="10">+G97</f>
        <v>838834415.09276378</v>
      </c>
      <c r="D98" s="19">
        <f t="shared" si="9"/>
        <v>7460577.06380965</v>
      </c>
      <c r="E98" s="19">
        <f t="shared" ref="E98:E161" si="11">+D98-F98</f>
        <v>3965433.6675898009</v>
      </c>
      <c r="F98" s="19">
        <f t="shared" ref="F98:F161" si="12">+C98*$G$3</f>
        <v>3495143.3962198491</v>
      </c>
      <c r="G98" s="19">
        <f t="shared" ref="G98:G161" si="13">+C98-E98</f>
        <v>834868981.425174</v>
      </c>
    </row>
    <row r="99" spans="2:7">
      <c r="B99" s="12">
        <v>90</v>
      </c>
      <c r="C99" s="19">
        <f t="shared" si="10"/>
        <v>834868981.425174</v>
      </c>
      <c r="D99" s="19">
        <f t="shared" si="9"/>
        <v>7460577.06380965</v>
      </c>
      <c r="E99" s="19">
        <f t="shared" si="11"/>
        <v>3981956.3078714251</v>
      </c>
      <c r="F99" s="19">
        <f t="shared" si="12"/>
        <v>3478620.755938225</v>
      </c>
      <c r="G99" s="19">
        <f t="shared" si="13"/>
        <v>830887025.11730254</v>
      </c>
    </row>
    <row r="100" spans="2:7">
      <c r="B100" s="12">
        <v>91</v>
      </c>
      <c r="C100" s="19">
        <f t="shared" si="10"/>
        <v>830887025.11730254</v>
      </c>
      <c r="D100" s="19">
        <f t="shared" si="9"/>
        <v>7460577.06380965</v>
      </c>
      <c r="E100" s="19">
        <f t="shared" si="11"/>
        <v>3998547.7924875561</v>
      </c>
      <c r="F100" s="19">
        <f t="shared" si="12"/>
        <v>3462029.2713220939</v>
      </c>
      <c r="G100" s="19">
        <f t="shared" si="13"/>
        <v>826888477.32481503</v>
      </c>
    </row>
    <row r="101" spans="2:7">
      <c r="B101" s="12">
        <v>92</v>
      </c>
      <c r="C101" s="19">
        <f t="shared" si="10"/>
        <v>826888477.32481503</v>
      </c>
      <c r="D101" s="19">
        <f t="shared" si="9"/>
        <v>7460577.06380965</v>
      </c>
      <c r="E101" s="19">
        <f t="shared" si="11"/>
        <v>4015208.4082895876</v>
      </c>
      <c r="F101" s="19">
        <f t="shared" si="12"/>
        <v>3445368.6555200624</v>
      </c>
      <c r="G101" s="19">
        <f t="shared" si="13"/>
        <v>822873268.91652548</v>
      </c>
    </row>
    <row r="102" spans="2:7">
      <c r="B102" s="12">
        <v>93</v>
      </c>
      <c r="C102" s="19">
        <f t="shared" si="10"/>
        <v>822873268.91652548</v>
      </c>
      <c r="D102" s="19">
        <f t="shared" si="9"/>
        <v>7460577.06380965</v>
      </c>
      <c r="E102" s="19">
        <f t="shared" si="11"/>
        <v>4031938.4433241272</v>
      </c>
      <c r="F102" s="19">
        <f t="shared" si="12"/>
        <v>3428638.6204855228</v>
      </c>
      <c r="G102" s="19">
        <f t="shared" si="13"/>
        <v>818841330.47320139</v>
      </c>
    </row>
    <row r="103" spans="2:7">
      <c r="B103" s="12">
        <v>94</v>
      </c>
      <c r="C103" s="19">
        <f t="shared" si="10"/>
        <v>818841330.47320139</v>
      </c>
      <c r="D103" s="19">
        <f t="shared" si="9"/>
        <v>7460577.06380965</v>
      </c>
      <c r="E103" s="19">
        <f t="shared" si="11"/>
        <v>4048738.1868379777</v>
      </c>
      <c r="F103" s="19">
        <f t="shared" si="12"/>
        <v>3411838.8769716723</v>
      </c>
      <c r="G103" s="19">
        <f t="shared" si="13"/>
        <v>814792592.28636336</v>
      </c>
    </row>
    <row r="104" spans="2:7">
      <c r="B104" s="12">
        <v>95</v>
      </c>
      <c r="C104" s="19">
        <f t="shared" si="10"/>
        <v>814792592.28636336</v>
      </c>
      <c r="D104" s="19">
        <f t="shared" si="9"/>
        <v>7460577.06380965</v>
      </c>
      <c r="E104" s="19">
        <f t="shared" si="11"/>
        <v>4065607.929283136</v>
      </c>
      <c r="F104" s="19">
        <f t="shared" si="12"/>
        <v>3394969.134526514</v>
      </c>
      <c r="G104" s="19">
        <f t="shared" si="13"/>
        <v>810726984.35708022</v>
      </c>
    </row>
    <row r="105" spans="2:7">
      <c r="B105" s="12">
        <v>96</v>
      </c>
      <c r="C105" s="19">
        <f t="shared" si="10"/>
        <v>810726984.35708022</v>
      </c>
      <c r="D105" s="19">
        <f t="shared" si="9"/>
        <v>7460577.06380965</v>
      </c>
      <c r="E105" s="19">
        <f t="shared" si="11"/>
        <v>4082547.962321816</v>
      </c>
      <c r="F105" s="19">
        <f t="shared" si="12"/>
        <v>3378029.101487834</v>
      </c>
      <c r="G105" s="19">
        <f t="shared" si="13"/>
        <v>806644436.39475846</v>
      </c>
    </row>
    <row r="106" spans="2:7">
      <c r="B106" s="12">
        <v>97</v>
      </c>
      <c r="C106" s="19">
        <f t="shared" si="10"/>
        <v>806644436.39475846</v>
      </c>
      <c r="D106" s="19">
        <f t="shared" si="9"/>
        <v>7460577.06380965</v>
      </c>
      <c r="E106" s="19">
        <f t="shared" si="11"/>
        <v>4099558.5788314897</v>
      </c>
      <c r="F106" s="19">
        <f t="shared" si="12"/>
        <v>3361018.4849781604</v>
      </c>
      <c r="G106" s="19">
        <f t="shared" si="13"/>
        <v>802544877.81592703</v>
      </c>
    </row>
    <row r="107" spans="2:7">
      <c r="B107" s="12">
        <v>98</v>
      </c>
      <c r="C107" s="19">
        <f t="shared" si="10"/>
        <v>802544877.81592703</v>
      </c>
      <c r="D107" s="19">
        <f t="shared" si="9"/>
        <v>7460577.06380965</v>
      </c>
      <c r="E107" s="19">
        <f t="shared" si="11"/>
        <v>4116640.072909954</v>
      </c>
      <c r="F107" s="19">
        <f t="shared" si="12"/>
        <v>3343936.990899696</v>
      </c>
      <c r="G107" s="19">
        <f t="shared" si="13"/>
        <v>798428237.74301708</v>
      </c>
    </row>
    <row r="108" spans="2:7">
      <c r="B108" s="12">
        <v>99</v>
      </c>
      <c r="C108" s="19">
        <f t="shared" si="10"/>
        <v>798428237.74301708</v>
      </c>
      <c r="D108" s="19">
        <f t="shared" si="9"/>
        <v>7460577.06380965</v>
      </c>
      <c r="E108" s="19">
        <f t="shared" si="11"/>
        <v>4133792.7398804124</v>
      </c>
      <c r="F108" s="19">
        <f t="shared" si="12"/>
        <v>3326784.3239292377</v>
      </c>
      <c r="G108" s="19">
        <f t="shared" si="13"/>
        <v>794294445.00313663</v>
      </c>
    </row>
    <row r="109" spans="2:7">
      <c r="B109" s="12">
        <v>100</v>
      </c>
      <c r="C109" s="19">
        <f t="shared" si="10"/>
        <v>794294445.00313663</v>
      </c>
      <c r="D109" s="19">
        <f t="shared" si="9"/>
        <v>7460577.06380965</v>
      </c>
      <c r="E109" s="19">
        <f t="shared" si="11"/>
        <v>4151016.8762965808</v>
      </c>
      <c r="F109" s="19">
        <f t="shared" si="12"/>
        <v>3309560.1875130692</v>
      </c>
      <c r="G109" s="19">
        <f t="shared" si="13"/>
        <v>790143428.12684</v>
      </c>
    </row>
    <row r="110" spans="2:7">
      <c r="B110" s="12">
        <v>101</v>
      </c>
      <c r="C110" s="19">
        <f t="shared" si="10"/>
        <v>790143428.12684</v>
      </c>
      <c r="D110" s="19">
        <f t="shared" si="9"/>
        <v>7460577.06380965</v>
      </c>
      <c r="E110" s="19">
        <f t="shared" si="11"/>
        <v>4168312.7799478169</v>
      </c>
      <c r="F110" s="19">
        <f t="shared" si="12"/>
        <v>3292264.2838618332</v>
      </c>
      <c r="G110" s="19">
        <f t="shared" si="13"/>
        <v>785975115.34689224</v>
      </c>
    </row>
    <row r="111" spans="2:7">
      <c r="B111" s="12">
        <v>102</v>
      </c>
      <c r="C111" s="19">
        <f t="shared" si="10"/>
        <v>785975115.34689224</v>
      </c>
      <c r="D111" s="19">
        <f t="shared" si="9"/>
        <v>7460577.06380965</v>
      </c>
      <c r="E111" s="19">
        <f t="shared" si="11"/>
        <v>4185680.7498642658</v>
      </c>
      <c r="F111" s="19">
        <f t="shared" si="12"/>
        <v>3274896.3139453842</v>
      </c>
      <c r="G111" s="19">
        <f t="shared" si="13"/>
        <v>781789434.59702802</v>
      </c>
    </row>
    <row r="112" spans="2:7">
      <c r="B112" s="12">
        <v>103</v>
      </c>
      <c r="C112" s="19">
        <f t="shared" si="10"/>
        <v>781789434.59702802</v>
      </c>
      <c r="D112" s="19">
        <f t="shared" si="9"/>
        <v>7460577.06380965</v>
      </c>
      <c r="E112" s="19">
        <f t="shared" si="11"/>
        <v>4203121.0863220338</v>
      </c>
      <c r="F112" s="19">
        <f t="shared" si="12"/>
        <v>3257455.9774876167</v>
      </c>
      <c r="G112" s="19">
        <f t="shared" si="13"/>
        <v>777586313.51070595</v>
      </c>
    </row>
    <row r="113" spans="2:7">
      <c r="B113" s="12">
        <v>104</v>
      </c>
      <c r="C113" s="19">
        <f t="shared" si="10"/>
        <v>777586313.51070595</v>
      </c>
      <c r="D113" s="19">
        <f t="shared" si="9"/>
        <v>7460577.06380965</v>
      </c>
      <c r="E113" s="19">
        <f t="shared" si="11"/>
        <v>4220634.0908483751</v>
      </c>
      <c r="F113" s="19">
        <f t="shared" si="12"/>
        <v>3239942.9729612749</v>
      </c>
      <c r="G113" s="19">
        <f t="shared" si="13"/>
        <v>773365679.41985762</v>
      </c>
    </row>
    <row r="114" spans="2:7">
      <c r="B114" s="12">
        <v>105</v>
      </c>
      <c r="C114" s="19">
        <f t="shared" si="10"/>
        <v>773365679.41985762</v>
      </c>
      <c r="D114" s="19">
        <f t="shared" si="9"/>
        <v>7460577.06380965</v>
      </c>
      <c r="E114" s="19">
        <f t="shared" si="11"/>
        <v>4238220.0662269099</v>
      </c>
      <c r="F114" s="19">
        <f t="shared" si="12"/>
        <v>3222356.9975827402</v>
      </c>
      <c r="G114" s="19">
        <f t="shared" si="13"/>
        <v>769127459.35363066</v>
      </c>
    </row>
    <row r="115" spans="2:7">
      <c r="B115" s="12">
        <v>106</v>
      </c>
      <c r="C115" s="19">
        <f t="shared" si="10"/>
        <v>769127459.35363066</v>
      </c>
      <c r="D115" s="19">
        <f t="shared" si="9"/>
        <v>7460577.06380965</v>
      </c>
      <c r="E115" s="19">
        <f t="shared" si="11"/>
        <v>4255879.3165028561</v>
      </c>
      <c r="F115" s="19">
        <f t="shared" si="12"/>
        <v>3204697.7473067944</v>
      </c>
      <c r="G115" s="19">
        <f t="shared" si="13"/>
        <v>764871580.03712785</v>
      </c>
    </row>
    <row r="116" spans="2:7">
      <c r="B116" s="12">
        <v>107</v>
      </c>
      <c r="C116" s="19">
        <f t="shared" si="10"/>
        <v>764871580.03712785</v>
      </c>
      <c r="D116" s="19">
        <f t="shared" si="9"/>
        <v>7460577.06380965</v>
      </c>
      <c r="E116" s="19">
        <f t="shared" si="11"/>
        <v>4273612.1469882838</v>
      </c>
      <c r="F116" s="19">
        <f t="shared" si="12"/>
        <v>3186964.9168213662</v>
      </c>
      <c r="G116" s="19">
        <f t="shared" si="13"/>
        <v>760597967.89013958</v>
      </c>
    </row>
    <row r="117" spans="2:7">
      <c r="B117" s="12">
        <v>108</v>
      </c>
      <c r="C117" s="19">
        <f t="shared" si="10"/>
        <v>760597967.89013958</v>
      </c>
      <c r="D117" s="19">
        <f t="shared" si="9"/>
        <v>7460577.06380965</v>
      </c>
      <c r="E117" s="19">
        <f t="shared" si="11"/>
        <v>4291418.8642674014</v>
      </c>
      <c r="F117" s="19">
        <f t="shared" si="12"/>
        <v>3169158.1995422482</v>
      </c>
      <c r="G117" s="19">
        <f t="shared" si="13"/>
        <v>756306549.02587223</v>
      </c>
    </row>
    <row r="118" spans="2:7">
      <c r="B118" s="12">
        <v>109</v>
      </c>
      <c r="C118" s="19">
        <f t="shared" si="10"/>
        <v>756306549.02587223</v>
      </c>
      <c r="D118" s="19">
        <f t="shared" si="9"/>
        <v>7460577.06380965</v>
      </c>
      <c r="E118" s="19">
        <f t="shared" si="11"/>
        <v>4309299.7762018489</v>
      </c>
      <c r="F118" s="19">
        <f t="shared" si="12"/>
        <v>3151277.2876078011</v>
      </c>
      <c r="G118" s="19">
        <f t="shared" si="13"/>
        <v>751997249.24967039</v>
      </c>
    </row>
    <row r="119" spans="2:7">
      <c r="B119" s="12">
        <v>110</v>
      </c>
      <c r="C119" s="19">
        <f t="shared" si="10"/>
        <v>751997249.24967039</v>
      </c>
      <c r="D119" s="19">
        <f t="shared" si="9"/>
        <v>7460577.06380965</v>
      </c>
      <c r="E119" s="19">
        <f t="shared" si="11"/>
        <v>4327255.1919360235</v>
      </c>
      <c r="F119" s="19">
        <f t="shared" si="12"/>
        <v>3133321.8718736265</v>
      </c>
      <c r="G119" s="19">
        <f t="shared" si="13"/>
        <v>747669994.05773437</v>
      </c>
    </row>
    <row r="120" spans="2:7">
      <c r="B120" s="12">
        <v>111</v>
      </c>
      <c r="C120" s="19">
        <f t="shared" si="10"/>
        <v>747669994.05773437</v>
      </c>
      <c r="D120" s="19">
        <f t="shared" si="9"/>
        <v>7460577.06380965</v>
      </c>
      <c r="E120" s="19">
        <f t="shared" si="11"/>
        <v>4345285.4219024237</v>
      </c>
      <c r="F120" s="19">
        <f t="shared" si="12"/>
        <v>3115291.6419072263</v>
      </c>
      <c r="G120" s="19">
        <f t="shared" si="13"/>
        <v>743324708.63583195</v>
      </c>
    </row>
    <row r="121" spans="2:7">
      <c r="B121" s="12">
        <v>112</v>
      </c>
      <c r="C121" s="19">
        <f t="shared" si="10"/>
        <v>743324708.63583195</v>
      </c>
      <c r="D121" s="19">
        <f t="shared" si="9"/>
        <v>7460577.06380965</v>
      </c>
      <c r="E121" s="19">
        <f t="shared" si="11"/>
        <v>4363390.777827017</v>
      </c>
      <c r="F121" s="19">
        <f t="shared" si="12"/>
        <v>3097186.285982633</v>
      </c>
      <c r="G121" s="19">
        <f t="shared" si="13"/>
        <v>738961317.85800493</v>
      </c>
    </row>
    <row r="122" spans="2:7">
      <c r="B122" s="12">
        <v>113</v>
      </c>
      <c r="C122" s="19">
        <f t="shared" si="10"/>
        <v>738961317.85800493</v>
      </c>
      <c r="D122" s="19">
        <f t="shared" si="9"/>
        <v>7460577.06380965</v>
      </c>
      <c r="E122" s="19">
        <f t="shared" si="11"/>
        <v>4381571.5727346297</v>
      </c>
      <c r="F122" s="19">
        <f t="shared" si="12"/>
        <v>3079005.4910750203</v>
      </c>
      <c r="G122" s="19">
        <f t="shared" si="13"/>
        <v>734579746.28527033</v>
      </c>
    </row>
    <row r="123" spans="2:7">
      <c r="B123" s="12">
        <v>114</v>
      </c>
      <c r="C123" s="19">
        <f t="shared" si="10"/>
        <v>734579746.28527033</v>
      </c>
      <c r="D123" s="19">
        <f t="shared" si="9"/>
        <v>7460577.06380965</v>
      </c>
      <c r="E123" s="19">
        <f t="shared" si="11"/>
        <v>4399828.1209543571</v>
      </c>
      <c r="F123" s="19">
        <f t="shared" si="12"/>
        <v>3060748.9428552929</v>
      </c>
      <c r="G123" s="19">
        <f t="shared" si="13"/>
        <v>730179918.16431594</v>
      </c>
    </row>
    <row r="124" spans="2:7">
      <c r="B124" s="12">
        <v>115</v>
      </c>
      <c r="C124" s="19">
        <f t="shared" si="10"/>
        <v>730179918.16431594</v>
      </c>
      <c r="D124" s="19">
        <f t="shared" si="9"/>
        <v>7460577.06380965</v>
      </c>
      <c r="E124" s="19">
        <f t="shared" si="11"/>
        <v>4418160.7381250001</v>
      </c>
      <c r="F124" s="19">
        <f t="shared" si="12"/>
        <v>3042416.3256846499</v>
      </c>
      <c r="G124" s="19">
        <f t="shared" si="13"/>
        <v>725761757.42619097</v>
      </c>
    </row>
    <row r="125" spans="2:7">
      <c r="B125" s="12">
        <v>116</v>
      </c>
      <c r="C125" s="19">
        <f t="shared" si="10"/>
        <v>725761757.42619097</v>
      </c>
      <c r="D125" s="19">
        <f t="shared" si="9"/>
        <v>7460577.06380965</v>
      </c>
      <c r="E125" s="19">
        <f t="shared" si="11"/>
        <v>4436569.7412005216</v>
      </c>
      <c r="F125" s="19">
        <f t="shared" si="12"/>
        <v>3024007.3226091289</v>
      </c>
      <c r="G125" s="19">
        <f t="shared" si="13"/>
        <v>721325187.68499041</v>
      </c>
    </row>
    <row r="126" spans="2:7">
      <c r="B126" s="12">
        <v>117</v>
      </c>
      <c r="C126" s="19">
        <f t="shared" si="10"/>
        <v>721325187.68499041</v>
      </c>
      <c r="D126" s="19">
        <f t="shared" si="9"/>
        <v>7460577.06380965</v>
      </c>
      <c r="E126" s="19">
        <f t="shared" si="11"/>
        <v>4455055.4484555237</v>
      </c>
      <c r="F126" s="19">
        <f t="shared" si="12"/>
        <v>3005521.6153541268</v>
      </c>
      <c r="G126" s="19">
        <f t="shared" si="13"/>
        <v>716870132.23653483</v>
      </c>
    </row>
    <row r="127" spans="2:7">
      <c r="B127" s="12">
        <v>118</v>
      </c>
      <c r="C127" s="19">
        <f t="shared" si="10"/>
        <v>716870132.23653483</v>
      </c>
      <c r="D127" s="19">
        <f t="shared" si="9"/>
        <v>7460577.06380965</v>
      </c>
      <c r="E127" s="19">
        <f t="shared" si="11"/>
        <v>4473618.1794907544</v>
      </c>
      <c r="F127" s="19">
        <f t="shared" si="12"/>
        <v>2986958.8843188952</v>
      </c>
      <c r="G127" s="19">
        <f t="shared" si="13"/>
        <v>712396514.05704403</v>
      </c>
    </row>
    <row r="128" spans="2:7">
      <c r="B128" s="12">
        <v>119</v>
      </c>
      <c r="C128" s="19">
        <f t="shared" si="10"/>
        <v>712396514.05704403</v>
      </c>
      <c r="D128" s="19">
        <f t="shared" si="9"/>
        <v>7460577.06380965</v>
      </c>
      <c r="E128" s="19">
        <f t="shared" si="11"/>
        <v>4492258.2552386336</v>
      </c>
      <c r="F128" s="19">
        <f t="shared" si="12"/>
        <v>2968318.8085710169</v>
      </c>
      <c r="G128" s="19">
        <f t="shared" si="13"/>
        <v>707904255.80180538</v>
      </c>
    </row>
    <row r="129" spans="2:7">
      <c r="B129" s="12">
        <v>120</v>
      </c>
      <c r="C129" s="19">
        <f t="shared" si="10"/>
        <v>707904255.80180538</v>
      </c>
      <c r="D129" s="19">
        <f t="shared" si="9"/>
        <v>7460577.06380965</v>
      </c>
      <c r="E129" s="19">
        <f t="shared" si="11"/>
        <v>4510975.9979687948</v>
      </c>
      <c r="F129" s="19">
        <f t="shared" si="12"/>
        <v>2949601.0658408557</v>
      </c>
      <c r="G129" s="19">
        <f t="shared" si="13"/>
        <v>703393279.80383658</v>
      </c>
    </row>
    <row r="130" spans="2:7">
      <c r="B130" s="12">
        <v>121</v>
      </c>
      <c r="C130" s="19">
        <f t="shared" si="10"/>
        <v>703393279.80383658</v>
      </c>
      <c r="D130" s="19">
        <f t="shared" si="9"/>
        <v>7460577.06380965</v>
      </c>
      <c r="E130" s="19">
        <f t="shared" si="11"/>
        <v>4529771.7312936643</v>
      </c>
      <c r="F130" s="19">
        <f t="shared" si="12"/>
        <v>2930805.3325159857</v>
      </c>
      <c r="G130" s="19">
        <f t="shared" si="13"/>
        <v>698863508.07254291</v>
      </c>
    </row>
    <row r="131" spans="2:7">
      <c r="B131" s="12">
        <v>122</v>
      </c>
      <c r="C131" s="19">
        <f t="shared" si="10"/>
        <v>698863508.07254291</v>
      </c>
      <c r="D131" s="19">
        <f t="shared" si="9"/>
        <v>7460577.06380965</v>
      </c>
      <c r="E131" s="19">
        <f t="shared" si="11"/>
        <v>4548645.7801740542</v>
      </c>
      <c r="F131" s="19">
        <f t="shared" si="12"/>
        <v>2911931.2836355953</v>
      </c>
      <c r="G131" s="19">
        <f t="shared" si="13"/>
        <v>694314862.29236889</v>
      </c>
    </row>
    <row r="132" spans="2:7">
      <c r="B132" s="12">
        <v>123</v>
      </c>
      <c r="C132" s="19">
        <f t="shared" si="10"/>
        <v>694314862.29236889</v>
      </c>
      <c r="D132" s="19">
        <f t="shared" si="9"/>
        <v>7460577.06380965</v>
      </c>
      <c r="E132" s="19">
        <f t="shared" si="11"/>
        <v>4567598.4709247798</v>
      </c>
      <c r="F132" s="19">
        <f t="shared" si="12"/>
        <v>2892978.5928848702</v>
      </c>
      <c r="G132" s="19">
        <f t="shared" si="13"/>
        <v>689747263.82144415</v>
      </c>
    </row>
    <row r="133" spans="2:7">
      <c r="B133" s="12">
        <v>124</v>
      </c>
      <c r="C133" s="19">
        <f t="shared" si="10"/>
        <v>689747263.82144415</v>
      </c>
      <c r="D133" s="19">
        <f t="shared" si="9"/>
        <v>7460577.06380965</v>
      </c>
      <c r="E133" s="19">
        <f t="shared" si="11"/>
        <v>4586630.1312202998</v>
      </c>
      <c r="F133" s="19">
        <f t="shared" si="12"/>
        <v>2873946.9325893507</v>
      </c>
      <c r="G133" s="19">
        <f t="shared" si="13"/>
        <v>685160633.69022381</v>
      </c>
    </row>
    <row r="134" spans="2:7">
      <c r="B134" s="12">
        <v>125</v>
      </c>
      <c r="C134" s="19">
        <f t="shared" si="10"/>
        <v>685160633.69022381</v>
      </c>
      <c r="D134" s="19">
        <f t="shared" si="9"/>
        <v>7460577.06380965</v>
      </c>
      <c r="E134" s="19">
        <f t="shared" si="11"/>
        <v>4605741.0901003843</v>
      </c>
      <c r="F134" s="19">
        <f t="shared" si="12"/>
        <v>2854835.9737092657</v>
      </c>
      <c r="G134" s="19">
        <f t="shared" si="13"/>
        <v>680554892.60012341</v>
      </c>
    </row>
    <row r="135" spans="2:7">
      <c r="B135" s="12">
        <v>126</v>
      </c>
      <c r="C135" s="19">
        <f t="shared" si="10"/>
        <v>680554892.60012341</v>
      </c>
      <c r="D135" s="19">
        <f t="shared" si="9"/>
        <v>7460577.06380965</v>
      </c>
      <c r="E135" s="19">
        <f t="shared" si="11"/>
        <v>4624931.6779758027</v>
      </c>
      <c r="F135" s="19">
        <f t="shared" si="12"/>
        <v>2835645.3858338473</v>
      </c>
      <c r="G135" s="19">
        <f t="shared" si="13"/>
        <v>675929960.92214763</v>
      </c>
    </row>
    <row r="136" spans="2:7">
      <c r="B136" s="12">
        <v>127</v>
      </c>
      <c r="C136" s="19">
        <f t="shared" si="10"/>
        <v>675929960.92214763</v>
      </c>
      <c r="D136" s="19">
        <f t="shared" si="9"/>
        <v>7460577.06380965</v>
      </c>
      <c r="E136" s="19">
        <f t="shared" si="11"/>
        <v>4644202.2266340349</v>
      </c>
      <c r="F136" s="19">
        <f t="shared" si="12"/>
        <v>2816374.8371756151</v>
      </c>
      <c r="G136" s="19">
        <f t="shared" si="13"/>
        <v>671285758.69551361</v>
      </c>
    </row>
    <row r="137" spans="2:7">
      <c r="B137" s="12">
        <v>128</v>
      </c>
      <c r="C137" s="19">
        <f t="shared" si="10"/>
        <v>671285758.69551361</v>
      </c>
      <c r="D137" s="19">
        <f t="shared" si="9"/>
        <v>7460577.06380965</v>
      </c>
      <c r="E137" s="19">
        <f t="shared" si="11"/>
        <v>4663553.0692450106</v>
      </c>
      <c r="F137" s="19">
        <f t="shared" si="12"/>
        <v>2797023.9945646399</v>
      </c>
      <c r="G137" s="19">
        <f t="shared" si="13"/>
        <v>666622205.62626863</v>
      </c>
    </row>
    <row r="138" spans="2:7">
      <c r="B138" s="12">
        <v>129</v>
      </c>
      <c r="C138" s="19">
        <f t="shared" si="10"/>
        <v>666622205.62626863</v>
      </c>
      <c r="D138" s="19">
        <f t="shared" si="9"/>
        <v>7460577.06380965</v>
      </c>
      <c r="E138" s="19">
        <f t="shared" si="11"/>
        <v>4682984.5403668638</v>
      </c>
      <c r="F138" s="19">
        <f t="shared" si="12"/>
        <v>2777592.5234427857</v>
      </c>
      <c r="G138" s="19">
        <f t="shared" si="13"/>
        <v>661939221.08590174</v>
      </c>
    </row>
    <row r="139" spans="2:7">
      <c r="B139" s="12">
        <v>130</v>
      </c>
      <c r="C139" s="19">
        <f t="shared" si="10"/>
        <v>661939221.08590174</v>
      </c>
      <c r="D139" s="19">
        <f t="shared" ref="D139:D202" si="14">-PMT($G$3,$G$4,$G$5)</f>
        <v>7460577.06380965</v>
      </c>
      <c r="E139" s="19">
        <f t="shared" si="11"/>
        <v>4702496.9759517256</v>
      </c>
      <c r="F139" s="19">
        <f t="shared" si="12"/>
        <v>2758080.0878579239</v>
      </c>
      <c r="G139" s="19">
        <f t="shared" si="13"/>
        <v>657236724.10995007</v>
      </c>
    </row>
    <row r="140" spans="2:7">
      <c r="B140" s="12">
        <v>131</v>
      </c>
      <c r="C140" s="19">
        <f t="shared" si="10"/>
        <v>657236724.10995007</v>
      </c>
      <c r="D140" s="19">
        <f t="shared" si="14"/>
        <v>7460577.06380965</v>
      </c>
      <c r="E140" s="19">
        <f t="shared" si="11"/>
        <v>4722090.7133515254</v>
      </c>
      <c r="F140" s="19">
        <f t="shared" si="12"/>
        <v>2738486.3504581251</v>
      </c>
      <c r="G140" s="19">
        <f t="shared" si="13"/>
        <v>652514633.39659858</v>
      </c>
    </row>
    <row r="141" spans="2:7">
      <c r="B141" s="12">
        <v>132</v>
      </c>
      <c r="C141" s="19">
        <f t="shared" si="10"/>
        <v>652514633.39659858</v>
      </c>
      <c r="D141" s="19">
        <f t="shared" si="14"/>
        <v>7460577.06380965</v>
      </c>
      <c r="E141" s="19">
        <f t="shared" si="11"/>
        <v>4741766.0913238227</v>
      </c>
      <c r="F141" s="19">
        <f t="shared" si="12"/>
        <v>2718810.9724858273</v>
      </c>
      <c r="G141" s="19">
        <f t="shared" si="13"/>
        <v>647772867.30527472</v>
      </c>
    </row>
    <row r="142" spans="2:7">
      <c r="B142" s="12">
        <v>133</v>
      </c>
      <c r="C142" s="19">
        <f t="shared" si="10"/>
        <v>647772867.30527472</v>
      </c>
      <c r="D142" s="19">
        <f t="shared" si="14"/>
        <v>7460577.06380965</v>
      </c>
      <c r="E142" s="19">
        <f t="shared" si="11"/>
        <v>4761523.4500376722</v>
      </c>
      <c r="F142" s="19">
        <f t="shared" si="12"/>
        <v>2699053.6137719778</v>
      </c>
      <c r="G142" s="19">
        <f t="shared" si="13"/>
        <v>643011343.85523701</v>
      </c>
    </row>
    <row r="143" spans="2:7">
      <c r="B143" s="12">
        <v>134</v>
      </c>
      <c r="C143" s="19">
        <f t="shared" si="10"/>
        <v>643011343.85523701</v>
      </c>
      <c r="D143" s="19">
        <f t="shared" si="14"/>
        <v>7460577.06380965</v>
      </c>
      <c r="E143" s="19">
        <f t="shared" si="11"/>
        <v>4781363.1310794959</v>
      </c>
      <c r="F143" s="19">
        <f t="shared" si="12"/>
        <v>2679213.9327301541</v>
      </c>
      <c r="G143" s="19">
        <f t="shared" si="13"/>
        <v>638229980.72415745</v>
      </c>
    </row>
    <row r="144" spans="2:7">
      <c r="B144" s="12">
        <v>135</v>
      </c>
      <c r="C144" s="19">
        <f t="shared" si="10"/>
        <v>638229980.72415745</v>
      </c>
      <c r="D144" s="19">
        <f t="shared" si="14"/>
        <v>7460577.06380965</v>
      </c>
      <c r="E144" s="19">
        <f t="shared" si="11"/>
        <v>4801285.4774589939</v>
      </c>
      <c r="F144" s="19">
        <f t="shared" si="12"/>
        <v>2659291.5863506561</v>
      </c>
      <c r="G144" s="19">
        <f t="shared" si="13"/>
        <v>633428695.2466985</v>
      </c>
    </row>
    <row r="145" spans="2:7">
      <c r="B145" s="12">
        <v>136</v>
      </c>
      <c r="C145" s="19">
        <f t="shared" si="10"/>
        <v>633428695.2466985</v>
      </c>
      <c r="D145" s="19">
        <f t="shared" si="14"/>
        <v>7460577.06380965</v>
      </c>
      <c r="E145" s="19">
        <f t="shared" si="11"/>
        <v>4821290.833615073</v>
      </c>
      <c r="F145" s="19">
        <f t="shared" si="12"/>
        <v>2639286.230194577</v>
      </c>
      <c r="G145" s="19">
        <f t="shared" si="13"/>
        <v>628607404.41308343</v>
      </c>
    </row>
    <row r="146" spans="2:7">
      <c r="B146" s="12">
        <v>137</v>
      </c>
      <c r="C146" s="19">
        <f t="shared" si="10"/>
        <v>628607404.41308343</v>
      </c>
      <c r="D146" s="19">
        <f t="shared" si="14"/>
        <v>7460577.06380965</v>
      </c>
      <c r="E146" s="19">
        <f t="shared" si="11"/>
        <v>4841379.5454218024</v>
      </c>
      <c r="F146" s="19">
        <f t="shared" si="12"/>
        <v>2619197.5183878476</v>
      </c>
      <c r="G146" s="19">
        <f t="shared" si="13"/>
        <v>623766024.8676616</v>
      </c>
    </row>
    <row r="147" spans="2:7">
      <c r="B147" s="12">
        <v>138</v>
      </c>
      <c r="C147" s="19">
        <f t="shared" si="10"/>
        <v>623766024.8676616</v>
      </c>
      <c r="D147" s="19">
        <f t="shared" si="14"/>
        <v>7460577.06380965</v>
      </c>
      <c r="E147" s="19">
        <f t="shared" si="11"/>
        <v>4861551.960194394</v>
      </c>
      <c r="F147" s="19">
        <f t="shared" si="12"/>
        <v>2599025.1036152565</v>
      </c>
      <c r="G147" s="19">
        <f t="shared" si="13"/>
        <v>618904472.90746725</v>
      </c>
    </row>
    <row r="148" spans="2:7">
      <c r="B148" s="12">
        <v>139</v>
      </c>
      <c r="C148" s="19">
        <f t="shared" si="10"/>
        <v>618904472.90746725</v>
      </c>
      <c r="D148" s="19">
        <f t="shared" si="14"/>
        <v>7460577.06380965</v>
      </c>
      <c r="E148" s="19">
        <f t="shared" si="11"/>
        <v>4881808.4266952034</v>
      </c>
      <c r="F148" s="19">
        <f t="shared" si="12"/>
        <v>2578768.6371144466</v>
      </c>
      <c r="G148" s="19">
        <f t="shared" si="13"/>
        <v>614022664.48077202</v>
      </c>
    </row>
    <row r="149" spans="2:7">
      <c r="B149" s="12">
        <v>140</v>
      </c>
      <c r="C149" s="19">
        <f t="shared" si="10"/>
        <v>614022664.48077202</v>
      </c>
      <c r="D149" s="19">
        <f t="shared" si="14"/>
        <v>7460577.06380965</v>
      </c>
      <c r="E149" s="19">
        <f t="shared" si="11"/>
        <v>4902149.2951397672</v>
      </c>
      <c r="F149" s="19">
        <f t="shared" si="12"/>
        <v>2558427.7686698833</v>
      </c>
      <c r="G149" s="19">
        <f t="shared" si="13"/>
        <v>609120515.18563223</v>
      </c>
    </row>
    <row r="150" spans="2:7">
      <c r="B150" s="12">
        <v>141</v>
      </c>
      <c r="C150" s="19">
        <f t="shared" si="10"/>
        <v>609120515.18563223</v>
      </c>
      <c r="D150" s="19">
        <f t="shared" si="14"/>
        <v>7460577.06380965</v>
      </c>
      <c r="E150" s="19">
        <f t="shared" si="11"/>
        <v>4922574.9172028489</v>
      </c>
      <c r="F150" s="19">
        <f t="shared" si="12"/>
        <v>2538002.1466068011</v>
      </c>
      <c r="G150" s="19">
        <f t="shared" si="13"/>
        <v>604197940.2684294</v>
      </c>
    </row>
    <row r="151" spans="2:7">
      <c r="B151" s="12">
        <v>142</v>
      </c>
      <c r="C151" s="19">
        <f t="shared" si="10"/>
        <v>604197940.2684294</v>
      </c>
      <c r="D151" s="19">
        <f t="shared" si="14"/>
        <v>7460577.06380965</v>
      </c>
      <c r="E151" s="19">
        <f t="shared" si="11"/>
        <v>4943085.646024527</v>
      </c>
      <c r="F151" s="19">
        <f t="shared" si="12"/>
        <v>2517491.4177851225</v>
      </c>
      <c r="G151" s="19">
        <f t="shared" si="13"/>
        <v>599254854.62240481</v>
      </c>
    </row>
    <row r="152" spans="2:7">
      <c r="B152" s="12">
        <v>143</v>
      </c>
      <c r="C152" s="19">
        <f t="shared" si="10"/>
        <v>599254854.62240481</v>
      </c>
      <c r="D152" s="19">
        <f t="shared" si="14"/>
        <v>7460577.06380965</v>
      </c>
      <c r="E152" s="19">
        <f t="shared" si="11"/>
        <v>4963681.836216297</v>
      </c>
      <c r="F152" s="19">
        <f t="shared" si="12"/>
        <v>2496895.2275933535</v>
      </c>
      <c r="G152" s="19">
        <f t="shared" si="13"/>
        <v>594291172.78618848</v>
      </c>
    </row>
    <row r="153" spans="2:7">
      <c r="B153" s="12">
        <v>144</v>
      </c>
      <c r="C153" s="19">
        <f t="shared" si="10"/>
        <v>594291172.78618848</v>
      </c>
      <c r="D153" s="19">
        <f t="shared" si="14"/>
        <v>7460577.06380965</v>
      </c>
      <c r="E153" s="19">
        <f t="shared" si="11"/>
        <v>4984363.8438671976</v>
      </c>
      <c r="F153" s="19">
        <f t="shared" si="12"/>
        <v>2476213.2199424519</v>
      </c>
      <c r="G153" s="19">
        <f t="shared" si="13"/>
        <v>589306808.9423213</v>
      </c>
    </row>
    <row r="154" spans="2:7">
      <c r="B154" s="12">
        <v>145</v>
      </c>
      <c r="C154" s="19">
        <f t="shared" si="10"/>
        <v>589306808.9423213</v>
      </c>
      <c r="D154" s="19">
        <f t="shared" si="14"/>
        <v>7460577.06380965</v>
      </c>
      <c r="E154" s="19">
        <f t="shared" si="11"/>
        <v>5005132.0265499782</v>
      </c>
      <c r="F154" s="19">
        <f t="shared" si="12"/>
        <v>2455445.0372596718</v>
      </c>
      <c r="G154" s="19">
        <f t="shared" si="13"/>
        <v>584301676.91577137</v>
      </c>
    </row>
    <row r="155" spans="2:7">
      <c r="B155" s="12">
        <v>146</v>
      </c>
      <c r="C155" s="19">
        <f t="shared" si="10"/>
        <v>584301676.91577137</v>
      </c>
      <c r="D155" s="19">
        <f t="shared" si="14"/>
        <v>7460577.06380965</v>
      </c>
      <c r="E155" s="19">
        <f t="shared" si="11"/>
        <v>5025986.7433272693</v>
      </c>
      <c r="F155" s="19">
        <f t="shared" si="12"/>
        <v>2434590.3204823807</v>
      </c>
      <c r="G155" s="19">
        <f t="shared" si="13"/>
        <v>579275690.17244411</v>
      </c>
    </row>
    <row r="156" spans="2:7">
      <c r="B156" s="12">
        <v>147</v>
      </c>
      <c r="C156" s="19">
        <f t="shared" si="10"/>
        <v>579275690.17244411</v>
      </c>
      <c r="D156" s="19">
        <f t="shared" si="14"/>
        <v>7460577.06380965</v>
      </c>
      <c r="E156" s="19">
        <f t="shared" si="11"/>
        <v>5046928.3547577998</v>
      </c>
      <c r="F156" s="19">
        <f t="shared" si="12"/>
        <v>2413648.7090518503</v>
      </c>
      <c r="G156" s="19">
        <f t="shared" si="13"/>
        <v>574228761.81768632</v>
      </c>
    </row>
    <row r="157" spans="2:7">
      <c r="B157" s="12">
        <v>148</v>
      </c>
      <c r="C157" s="19">
        <f t="shared" si="10"/>
        <v>574228761.81768632</v>
      </c>
      <c r="D157" s="19">
        <f t="shared" si="14"/>
        <v>7460577.06380965</v>
      </c>
      <c r="E157" s="19">
        <f t="shared" si="11"/>
        <v>5067957.2229026239</v>
      </c>
      <c r="F157" s="19">
        <f t="shared" si="12"/>
        <v>2392619.8409070261</v>
      </c>
      <c r="G157" s="19">
        <f t="shared" si="13"/>
        <v>569160804.59478366</v>
      </c>
    </row>
    <row r="158" spans="2:7">
      <c r="B158" s="12">
        <v>149</v>
      </c>
      <c r="C158" s="19">
        <f t="shared" si="10"/>
        <v>569160804.59478366</v>
      </c>
      <c r="D158" s="19">
        <f t="shared" si="14"/>
        <v>7460577.06380965</v>
      </c>
      <c r="E158" s="19">
        <f t="shared" si="11"/>
        <v>5089073.7113313843</v>
      </c>
      <c r="F158" s="19">
        <f t="shared" si="12"/>
        <v>2371503.3524782653</v>
      </c>
      <c r="G158" s="19">
        <f t="shared" si="13"/>
        <v>564071730.8834523</v>
      </c>
    </row>
    <row r="159" spans="2:7">
      <c r="B159" s="12">
        <v>150</v>
      </c>
      <c r="C159" s="19">
        <f t="shared" si="10"/>
        <v>564071730.8834523</v>
      </c>
      <c r="D159" s="19">
        <f t="shared" si="14"/>
        <v>7460577.06380965</v>
      </c>
      <c r="E159" s="19">
        <f t="shared" si="11"/>
        <v>5110278.1851285994</v>
      </c>
      <c r="F159" s="19">
        <f t="shared" si="12"/>
        <v>2350298.8786810511</v>
      </c>
      <c r="G159" s="19">
        <f t="shared" si="13"/>
        <v>558961452.69832373</v>
      </c>
    </row>
    <row r="160" spans="2:7">
      <c r="B160" s="12">
        <v>151</v>
      </c>
      <c r="C160" s="19">
        <f t="shared" si="10"/>
        <v>558961452.69832373</v>
      </c>
      <c r="D160" s="19">
        <f t="shared" si="14"/>
        <v>7460577.06380965</v>
      </c>
      <c r="E160" s="19">
        <f t="shared" si="11"/>
        <v>5131571.0108999684</v>
      </c>
      <c r="F160" s="19">
        <f t="shared" si="12"/>
        <v>2329006.052909682</v>
      </c>
      <c r="G160" s="19">
        <f t="shared" si="13"/>
        <v>553829881.68742371</v>
      </c>
    </row>
    <row r="161" spans="2:7">
      <c r="B161" s="12">
        <v>152</v>
      </c>
      <c r="C161" s="19">
        <f t="shared" si="10"/>
        <v>553829881.68742371</v>
      </c>
      <c r="D161" s="19">
        <f t="shared" si="14"/>
        <v>7460577.06380965</v>
      </c>
      <c r="E161" s="19">
        <f t="shared" si="11"/>
        <v>5152952.5567787178</v>
      </c>
      <c r="F161" s="19">
        <f t="shared" si="12"/>
        <v>2307624.5070309322</v>
      </c>
      <c r="G161" s="19">
        <f t="shared" si="13"/>
        <v>548676929.13064504</v>
      </c>
    </row>
    <row r="162" spans="2:7">
      <c r="B162" s="12">
        <v>153</v>
      </c>
      <c r="C162" s="19">
        <f t="shared" ref="C162:C225" si="15">+G161</f>
        <v>548676929.13064504</v>
      </c>
      <c r="D162" s="19">
        <f t="shared" si="14"/>
        <v>7460577.06380965</v>
      </c>
      <c r="E162" s="19">
        <f t="shared" ref="E162:E225" si="16">+D162-F162</f>
        <v>5174423.1924319621</v>
      </c>
      <c r="F162" s="19">
        <f t="shared" ref="F162:F225" si="17">+C162*$G$3</f>
        <v>2286153.8713776874</v>
      </c>
      <c r="G162" s="19">
        <f t="shared" ref="G162:G225" si="18">+C162-E162</f>
        <v>543502505.93821311</v>
      </c>
    </row>
    <row r="163" spans="2:7">
      <c r="B163" s="12">
        <v>154</v>
      </c>
      <c r="C163" s="19">
        <f t="shared" si="15"/>
        <v>543502505.93821311</v>
      </c>
      <c r="D163" s="19">
        <f t="shared" si="14"/>
        <v>7460577.06380965</v>
      </c>
      <c r="E163" s="19">
        <f t="shared" si="16"/>
        <v>5195983.2890670951</v>
      </c>
      <c r="F163" s="19">
        <f t="shared" si="17"/>
        <v>2264593.7747425544</v>
      </c>
      <c r="G163" s="19">
        <f t="shared" si="18"/>
        <v>538306522.64914596</v>
      </c>
    </row>
    <row r="164" spans="2:7">
      <c r="B164" s="12">
        <v>155</v>
      </c>
      <c r="C164" s="19">
        <f t="shared" si="15"/>
        <v>538306522.64914596</v>
      </c>
      <c r="D164" s="19">
        <f t="shared" si="14"/>
        <v>7460577.06380965</v>
      </c>
      <c r="E164" s="19">
        <f t="shared" si="16"/>
        <v>5217633.2194382083</v>
      </c>
      <c r="F164" s="19">
        <f t="shared" si="17"/>
        <v>2242943.8443714413</v>
      </c>
      <c r="G164" s="19">
        <f t="shared" si="18"/>
        <v>533088889.42970777</v>
      </c>
    </row>
    <row r="165" spans="2:7">
      <c r="B165" s="12">
        <v>156</v>
      </c>
      <c r="C165" s="19">
        <f t="shared" si="15"/>
        <v>533088889.42970777</v>
      </c>
      <c r="D165" s="19">
        <f t="shared" si="14"/>
        <v>7460577.06380965</v>
      </c>
      <c r="E165" s="19">
        <f t="shared" si="16"/>
        <v>5239373.3578525344</v>
      </c>
      <c r="F165" s="19">
        <f t="shared" si="17"/>
        <v>2221203.7059571156</v>
      </c>
      <c r="G165" s="19">
        <f t="shared" si="18"/>
        <v>527849516.07185525</v>
      </c>
    </row>
    <row r="166" spans="2:7">
      <c r="B166" s="12">
        <v>157</v>
      </c>
      <c r="C166" s="19">
        <f t="shared" si="15"/>
        <v>527849516.07185525</v>
      </c>
      <c r="D166" s="19">
        <f t="shared" si="14"/>
        <v>7460577.06380965</v>
      </c>
      <c r="E166" s="19">
        <f t="shared" si="16"/>
        <v>5261204.0801769197</v>
      </c>
      <c r="F166" s="19">
        <f t="shared" si="17"/>
        <v>2199372.9836327303</v>
      </c>
      <c r="G166" s="19">
        <f t="shared" si="18"/>
        <v>522588311.99167836</v>
      </c>
    </row>
    <row r="167" spans="2:7">
      <c r="B167" s="12">
        <v>158</v>
      </c>
      <c r="C167" s="19">
        <f t="shared" si="15"/>
        <v>522588311.99167836</v>
      </c>
      <c r="D167" s="19">
        <f t="shared" si="14"/>
        <v>7460577.06380965</v>
      </c>
      <c r="E167" s="19">
        <f t="shared" si="16"/>
        <v>5283125.7638443233</v>
      </c>
      <c r="F167" s="19">
        <f t="shared" si="17"/>
        <v>2177451.2999653267</v>
      </c>
      <c r="G167" s="19">
        <f t="shared" si="18"/>
        <v>517305186.22783405</v>
      </c>
    </row>
    <row r="168" spans="2:7">
      <c r="B168" s="12">
        <v>159</v>
      </c>
      <c r="C168" s="19">
        <f t="shared" si="15"/>
        <v>517305186.22783405</v>
      </c>
      <c r="D168" s="19">
        <f t="shared" si="14"/>
        <v>7460577.06380965</v>
      </c>
      <c r="E168" s="19">
        <f t="shared" si="16"/>
        <v>5305138.7878603414</v>
      </c>
      <c r="F168" s="19">
        <f t="shared" si="17"/>
        <v>2155438.2759493086</v>
      </c>
      <c r="G168" s="19">
        <f t="shared" si="18"/>
        <v>512000047.43997371</v>
      </c>
    </row>
    <row r="169" spans="2:7">
      <c r="B169" s="12">
        <v>160</v>
      </c>
      <c r="C169" s="19">
        <f t="shared" si="15"/>
        <v>512000047.43997371</v>
      </c>
      <c r="D169" s="19">
        <f t="shared" si="14"/>
        <v>7460577.06380965</v>
      </c>
      <c r="E169" s="19">
        <f t="shared" si="16"/>
        <v>5327243.5328097595</v>
      </c>
      <c r="F169" s="19">
        <f t="shared" si="17"/>
        <v>2133333.5309998905</v>
      </c>
      <c r="G169" s="19">
        <f t="shared" si="18"/>
        <v>506672803.90716398</v>
      </c>
    </row>
    <row r="170" spans="2:7">
      <c r="B170" s="12">
        <v>161</v>
      </c>
      <c r="C170" s="19">
        <f t="shared" si="15"/>
        <v>506672803.90716398</v>
      </c>
      <c r="D170" s="19">
        <f t="shared" si="14"/>
        <v>7460577.06380965</v>
      </c>
      <c r="E170" s="19">
        <f t="shared" si="16"/>
        <v>5349440.3808631338</v>
      </c>
      <c r="F170" s="19">
        <f t="shared" si="17"/>
        <v>2111136.6829465167</v>
      </c>
      <c r="G170" s="19">
        <f t="shared" si="18"/>
        <v>501323363.52630085</v>
      </c>
    </row>
    <row r="171" spans="2:7">
      <c r="B171" s="12">
        <v>162</v>
      </c>
      <c r="C171" s="19">
        <f t="shared" si="15"/>
        <v>501323363.52630085</v>
      </c>
      <c r="D171" s="19">
        <f t="shared" si="14"/>
        <v>7460577.06380965</v>
      </c>
      <c r="E171" s="19">
        <f t="shared" si="16"/>
        <v>5371729.7157833967</v>
      </c>
      <c r="F171" s="19">
        <f t="shared" si="17"/>
        <v>2088847.3480262535</v>
      </c>
      <c r="G171" s="19">
        <f t="shared" si="18"/>
        <v>495951633.81051743</v>
      </c>
    </row>
    <row r="172" spans="2:7">
      <c r="B172" s="12">
        <v>163</v>
      </c>
      <c r="C172" s="19">
        <f t="shared" si="15"/>
        <v>495951633.81051743</v>
      </c>
      <c r="D172" s="19">
        <f t="shared" si="14"/>
        <v>7460577.06380965</v>
      </c>
      <c r="E172" s="19">
        <f t="shared" si="16"/>
        <v>5394111.9229324944</v>
      </c>
      <c r="F172" s="19">
        <f t="shared" si="17"/>
        <v>2066465.1408771558</v>
      </c>
      <c r="G172" s="19">
        <f t="shared" si="18"/>
        <v>490557521.88758492</v>
      </c>
    </row>
    <row r="173" spans="2:7">
      <c r="B173" s="12">
        <v>164</v>
      </c>
      <c r="C173" s="19">
        <f t="shared" si="15"/>
        <v>490557521.88758492</v>
      </c>
      <c r="D173" s="19">
        <f t="shared" si="14"/>
        <v>7460577.06380965</v>
      </c>
      <c r="E173" s="19">
        <f t="shared" si="16"/>
        <v>5416587.3892780459</v>
      </c>
      <c r="F173" s="19">
        <f t="shared" si="17"/>
        <v>2043989.6745316039</v>
      </c>
      <c r="G173" s="19">
        <f t="shared" si="18"/>
        <v>485140934.49830687</v>
      </c>
    </row>
    <row r="174" spans="2:7">
      <c r="B174" s="12">
        <v>165</v>
      </c>
      <c r="C174" s="19">
        <f t="shared" si="15"/>
        <v>485140934.49830687</v>
      </c>
      <c r="D174" s="19">
        <f t="shared" si="14"/>
        <v>7460577.06380965</v>
      </c>
      <c r="E174" s="19">
        <f t="shared" si="16"/>
        <v>5439156.503400038</v>
      </c>
      <c r="F174" s="19">
        <f t="shared" si="17"/>
        <v>2021420.560409612</v>
      </c>
      <c r="G174" s="19">
        <f t="shared" si="18"/>
        <v>479701777.99490684</v>
      </c>
    </row>
    <row r="175" spans="2:7">
      <c r="B175" s="12">
        <v>166</v>
      </c>
      <c r="C175" s="19">
        <f t="shared" si="15"/>
        <v>479701777.99490684</v>
      </c>
      <c r="D175" s="19">
        <f t="shared" si="14"/>
        <v>7460577.06380965</v>
      </c>
      <c r="E175" s="19">
        <f t="shared" si="16"/>
        <v>5461819.6554975379</v>
      </c>
      <c r="F175" s="19">
        <f t="shared" si="17"/>
        <v>1998757.4083121119</v>
      </c>
      <c r="G175" s="19">
        <f t="shared" si="18"/>
        <v>474239958.33940929</v>
      </c>
    </row>
    <row r="176" spans="2:7">
      <c r="B176" s="12">
        <v>167</v>
      </c>
      <c r="C176" s="19">
        <f t="shared" si="15"/>
        <v>474239958.33940929</v>
      </c>
      <c r="D176" s="19">
        <f t="shared" si="14"/>
        <v>7460577.06380965</v>
      </c>
      <c r="E176" s="19">
        <f t="shared" si="16"/>
        <v>5484577.2373954449</v>
      </c>
      <c r="F176" s="19">
        <f t="shared" si="17"/>
        <v>1975999.8264142054</v>
      </c>
      <c r="G176" s="19">
        <f t="shared" si="18"/>
        <v>468755381.10201383</v>
      </c>
    </row>
    <row r="177" spans="2:7">
      <c r="B177" s="12">
        <v>168</v>
      </c>
      <c r="C177" s="19">
        <f t="shared" si="15"/>
        <v>468755381.10201383</v>
      </c>
      <c r="D177" s="19">
        <f t="shared" si="14"/>
        <v>7460577.06380965</v>
      </c>
      <c r="E177" s="19">
        <f t="shared" si="16"/>
        <v>5507429.6425512591</v>
      </c>
      <c r="F177" s="19">
        <f t="shared" si="17"/>
        <v>1953147.4212583909</v>
      </c>
      <c r="G177" s="19">
        <f t="shared" si="18"/>
        <v>463247951.45946258</v>
      </c>
    </row>
    <row r="178" spans="2:7">
      <c r="B178" s="12">
        <v>169</v>
      </c>
      <c r="C178" s="19">
        <f t="shared" si="15"/>
        <v>463247951.45946258</v>
      </c>
      <c r="D178" s="19">
        <f t="shared" si="14"/>
        <v>7460577.06380965</v>
      </c>
      <c r="E178" s="19">
        <f t="shared" si="16"/>
        <v>5530377.266061889</v>
      </c>
      <c r="F178" s="19">
        <f t="shared" si="17"/>
        <v>1930199.7977477608</v>
      </c>
      <c r="G178" s="19">
        <f t="shared" si="18"/>
        <v>457717574.19340068</v>
      </c>
    </row>
    <row r="179" spans="2:7">
      <c r="B179" s="12">
        <v>170</v>
      </c>
      <c r="C179" s="19">
        <f t="shared" si="15"/>
        <v>457717574.19340068</v>
      </c>
      <c r="D179" s="19">
        <f t="shared" si="14"/>
        <v>7460577.06380965</v>
      </c>
      <c r="E179" s="19">
        <f t="shared" si="16"/>
        <v>5553420.5046704803</v>
      </c>
      <c r="F179" s="19">
        <f t="shared" si="17"/>
        <v>1907156.5591391695</v>
      </c>
      <c r="G179" s="19">
        <f t="shared" si="18"/>
        <v>452164153.68873018</v>
      </c>
    </row>
    <row r="180" spans="2:7">
      <c r="B180" s="12">
        <v>171</v>
      </c>
      <c r="C180" s="19">
        <f t="shared" si="15"/>
        <v>452164153.68873018</v>
      </c>
      <c r="D180" s="19">
        <f t="shared" si="14"/>
        <v>7460577.06380965</v>
      </c>
      <c r="E180" s="19">
        <f t="shared" si="16"/>
        <v>5576559.7567732744</v>
      </c>
      <c r="F180" s="19">
        <f t="shared" si="17"/>
        <v>1884017.3070363756</v>
      </c>
      <c r="G180" s="19">
        <f t="shared" si="18"/>
        <v>446587593.93195689</v>
      </c>
    </row>
    <row r="181" spans="2:7">
      <c r="B181" s="12">
        <v>172</v>
      </c>
      <c r="C181" s="19">
        <f t="shared" si="15"/>
        <v>446587593.93195689</v>
      </c>
      <c r="D181" s="19">
        <f t="shared" si="14"/>
        <v>7460577.06380965</v>
      </c>
      <c r="E181" s="19">
        <f t="shared" si="16"/>
        <v>5599795.4224264966</v>
      </c>
      <c r="F181" s="19">
        <f t="shared" si="17"/>
        <v>1860781.6413831536</v>
      </c>
      <c r="G181" s="19">
        <f t="shared" si="18"/>
        <v>440987798.50953037</v>
      </c>
    </row>
    <row r="182" spans="2:7">
      <c r="B182" s="12">
        <v>173</v>
      </c>
      <c r="C182" s="19">
        <f t="shared" si="15"/>
        <v>440987798.50953037</v>
      </c>
      <c r="D182" s="19">
        <f t="shared" si="14"/>
        <v>7460577.06380965</v>
      </c>
      <c r="E182" s="19">
        <f t="shared" si="16"/>
        <v>5623127.9033532739</v>
      </c>
      <c r="F182" s="19">
        <f t="shared" si="17"/>
        <v>1837449.1604563764</v>
      </c>
      <c r="G182" s="19">
        <f t="shared" si="18"/>
        <v>435364670.60617709</v>
      </c>
    </row>
    <row r="183" spans="2:7">
      <c r="B183" s="12">
        <v>174</v>
      </c>
      <c r="C183" s="19">
        <f t="shared" si="15"/>
        <v>435364670.60617709</v>
      </c>
      <c r="D183" s="19">
        <f t="shared" si="14"/>
        <v>7460577.06380965</v>
      </c>
      <c r="E183" s="19">
        <f t="shared" si="16"/>
        <v>5646557.6029505786</v>
      </c>
      <c r="F183" s="19">
        <f t="shared" si="17"/>
        <v>1814019.4608590712</v>
      </c>
      <c r="G183" s="19">
        <f t="shared" si="18"/>
        <v>429718113.00322652</v>
      </c>
    </row>
    <row r="184" spans="2:7">
      <c r="B184" s="12">
        <v>175</v>
      </c>
      <c r="C184" s="19">
        <f t="shared" si="15"/>
        <v>429718113.00322652</v>
      </c>
      <c r="D184" s="19">
        <f t="shared" si="14"/>
        <v>7460577.06380965</v>
      </c>
      <c r="E184" s="19">
        <f t="shared" si="16"/>
        <v>5670084.9262962062</v>
      </c>
      <c r="F184" s="19">
        <f t="shared" si="17"/>
        <v>1790492.1375134438</v>
      </c>
      <c r="G184" s="19">
        <f t="shared" si="18"/>
        <v>424048028.07693028</v>
      </c>
    </row>
    <row r="185" spans="2:7">
      <c r="B185" s="12">
        <v>176</v>
      </c>
      <c r="C185" s="19">
        <f t="shared" si="15"/>
        <v>424048028.07693028</v>
      </c>
      <c r="D185" s="19">
        <f t="shared" si="14"/>
        <v>7460577.06380965</v>
      </c>
      <c r="E185" s="19">
        <f t="shared" si="16"/>
        <v>5693710.2801557742</v>
      </c>
      <c r="F185" s="19">
        <f t="shared" si="17"/>
        <v>1766866.783653876</v>
      </c>
      <c r="G185" s="19">
        <f t="shared" si="18"/>
        <v>418354317.79677451</v>
      </c>
    </row>
    <row r="186" spans="2:7">
      <c r="B186" s="12">
        <v>177</v>
      </c>
      <c r="C186" s="19">
        <f t="shared" si="15"/>
        <v>418354317.79677451</v>
      </c>
      <c r="D186" s="19">
        <f t="shared" si="14"/>
        <v>7460577.06380965</v>
      </c>
      <c r="E186" s="19">
        <f t="shared" si="16"/>
        <v>5717434.0729897562</v>
      </c>
      <c r="F186" s="19">
        <f t="shared" si="17"/>
        <v>1743142.9908198938</v>
      </c>
      <c r="G186" s="19">
        <f t="shared" si="18"/>
        <v>412636883.72378474</v>
      </c>
    </row>
    <row r="187" spans="2:7">
      <c r="B187" s="12">
        <v>178</v>
      </c>
      <c r="C187" s="19">
        <f t="shared" si="15"/>
        <v>412636883.72378474</v>
      </c>
      <c r="D187" s="19">
        <f t="shared" si="14"/>
        <v>7460577.06380965</v>
      </c>
      <c r="E187" s="19">
        <f t="shared" si="16"/>
        <v>5741256.7149605472</v>
      </c>
      <c r="F187" s="19">
        <f t="shared" si="17"/>
        <v>1719320.3488491031</v>
      </c>
      <c r="G187" s="19">
        <f t="shared" si="18"/>
        <v>406895627.00882417</v>
      </c>
    </row>
    <row r="188" spans="2:7">
      <c r="B188" s="12">
        <v>179</v>
      </c>
      <c r="C188" s="19">
        <f t="shared" si="15"/>
        <v>406895627.00882417</v>
      </c>
      <c r="D188" s="19">
        <f t="shared" si="14"/>
        <v>7460577.06380965</v>
      </c>
      <c r="E188" s="19">
        <f t="shared" si="16"/>
        <v>5765178.6179395495</v>
      </c>
      <c r="F188" s="19">
        <f t="shared" si="17"/>
        <v>1695398.4458701008</v>
      </c>
      <c r="G188" s="19">
        <f t="shared" si="18"/>
        <v>401130448.39088464</v>
      </c>
    </row>
    <row r="189" spans="2:7">
      <c r="B189" s="12">
        <v>180</v>
      </c>
      <c r="C189" s="19">
        <f t="shared" si="15"/>
        <v>401130448.39088464</v>
      </c>
      <c r="D189" s="19">
        <f t="shared" si="14"/>
        <v>7460577.06380965</v>
      </c>
      <c r="E189" s="19">
        <f t="shared" si="16"/>
        <v>5789200.1955142971</v>
      </c>
      <c r="F189" s="19">
        <f t="shared" si="17"/>
        <v>1671376.8682953527</v>
      </c>
      <c r="G189" s="19">
        <f t="shared" si="18"/>
        <v>395341248.19537032</v>
      </c>
    </row>
    <row r="190" spans="2:7">
      <c r="B190" s="12">
        <v>181</v>
      </c>
      <c r="C190" s="19">
        <f t="shared" si="15"/>
        <v>395341248.19537032</v>
      </c>
      <c r="D190" s="19">
        <f t="shared" si="14"/>
        <v>7460577.06380965</v>
      </c>
      <c r="E190" s="19">
        <f t="shared" si="16"/>
        <v>5813321.8629956068</v>
      </c>
      <c r="F190" s="19">
        <f t="shared" si="17"/>
        <v>1647255.2008140429</v>
      </c>
      <c r="G190" s="19">
        <f t="shared" si="18"/>
        <v>389527926.33237469</v>
      </c>
    </row>
    <row r="191" spans="2:7">
      <c r="B191" s="12">
        <v>182</v>
      </c>
      <c r="C191" s="19">
        <f t="shared" si="15"/>
        <v>389527926.33237469</v>
      </c>
      <c r="D191" s="19">
        <f t="shared" si="14"/>
        <v>7460577.06380965</v>
      </c>
      <c r="E191" s="19">
        <f t="shared" si="16"/>
        <v>5837544.0374247553</v>
      </c>
      <c r="F191" s="19">
        <f t="shared" si="17"/>
        <v>1623033.0263848945</v>
      </c>
      <c r="G191" s="19">
        <f t="shared" si="18"/>
        <v>383690382.29494995</v>
      </c>
    </row>
    <row r="192" spans="2:7">
      <c r="B192" s="12">
        <v>183</v>
      </c>
      <c r="C192" s="19">
        <f t="shared" si="15"/>
        <v>383690382.29494995</v>
      </c>
      <c r="D192" s="19">
        <f t="shared" si="14"/>
        <v>7460577.06380965</v>
      </c>
      <c r="E192" s="19">
        <f t="shared" si="16"/>
        <v>5861867.1375806918</v>
      </c>
      <c r="F192" s="19">
        <f t="shared" si="17"/>
        <v>1598709.9262289582</v>
      </c>
      <c r="G192" s="19">
        <f t="shared" si="18"/>
        <v>377828515.15736926</v>
      </c>
    </row>
    <row r="193" spans="2:7">
      <c r="B193" s="12">
        <v>184</v>
      </c>
      <c r="C193" s="19">
        <f t="shared" si="15"/>
        <v>377828515.15736926</v>
      </c>
      <c r="D193" s="19">
        <f t="shared" si="14"/>
        <v>7460577.06380965</v>
      </c>
      <c r="E193" s="19">
        <f t="shared" si="16"/>
        <v>5886291.5839872779</v>
      </c>
      <c r="F193" s="19">
        <f t="shared" si="17"/>
        <v>1574285.4798223719</v>
      </c>
      <c r="G193" s="19">
        <f t="shared" si="18"/>
        <v>371942223.57338196</v>
      </c>
    </row>
    <row r="194" spans="2:7">
      <c r="B194" s="12">
        <v>185</v>
      </c>
      <c r="C194" s="19">
        <f t="shared" si="15"/>
        <v>371942223.57338196</v>
      </c>
      <c r="D194" s="19">
        <f t="shared" si="14"/>
        <v>7460577.06380965</v>
      </c>
      <c r="E194" s="19">
        <f t="shared" si="16"/>
        <v>5910817.7989205588</v>
      </c>
      <c r="F194" s="19">
        <f t="shared" si="17"/>
        <v>1549759.2648890915</v>
      </c>
      <c r="G194" s="19">
        <f t="shared" si="18"/>
        <v>366031405.77446139</v>
      </c>
    </row>
    <row r="195" spans="2:7">
      <c r="B195" s="12">
        <v>186</v>
      </c>
      <c r="C195" s="19">
        <f t="shared" si="15"/>
        <v>366031405.77446139</v>
      </c>
      <c r="D195" s="19">
        <f t="shared" si="14"/>
        <v>7460577.06380965</v>
      </c>
      <c r="E195" s="19">
        <f t="shared" si="16"/>
        <v>5935446.2064160611</v>
      </c>
      <c r="F195" s="19">
        <f t="shared" si="17"/>
        <v>1525130.8573935891</v>
      </c>
      <c r="G195" s="19">
        <f t="shared" si="18"/>
        <v>360095959.56804532</v>
      </c>
    </row>
    <row r="196" spans="2:7">
      <c r="B196" s="12">
        <v>187</v>
      </c>
      <c r="C196" s="19">
        <f t="shared" si="15"/>
        <v>360095959.56804532</v>
      </c>
      <c r="D196" s="19">
        <f t="shared" si="14"/>
        <v>7460577.06380965</v>
      </c>
      <c r="E196" s="19">
        <f t="shared" si="16"/>
        <v>5960177.2322761277</v>
      </c>
      <c r="F196" s="19">
        <f t="shared" si="17"/>
        <v>1500399.8315335221</v>
      </c>
      <c r="G196" s="19">
        <f t="shared" si="18"/>
        <v>354135782.33576918</v>
      </c>
    </row>
    <row r="197" spans="2:7">
      <c r="B197" s="12">
        <v>188</v>
      </c>
      <c r="C197" s="19">
        <f t="shared" si="15"/>
        <v>354135782.33576918</v>
      </c>
      <c r="D197" s="19">
        <f t="shared" si="14"/>
        <v>7460577.06380965</v>
      </c>
      <c r="E197" s="19">
        <f t="shared" si="16"/>
        <v>5985011.3040772788</v>
      </c>
      <c r="F197" s="19">
        <f t="shared" si="17"/>
        <v>1475565.7597323717</v>
      </c>
      <c r="G197" s="19">
        <f t="shared" si="18"/>
        <v>348150771.03169191</v>
      </c>
    </row>
    <row r="198" spans="2:7">
      <c r="B198" s="12">
        <v>189</v>
      </c>
      <c r="C198" s="19">
        <f t="shared" si="15"/>
        <v>348150771.03169191</v>
      </c>
      <c r="D198" s="19">
        <f t="shared" si="14"/>
        <v>7460577.06380965</v>
      </c>
      <c r="E198" s="19">
        <f t="shared" si="16"/>
        <v>6009948.8511776002</v>
      </c>
      <c r="F198" s="19">
        <f t="shared" si="17"/>
        <v>1450628.2126320496</v>
      </c>
      <c r="G198" s="19">
        <f t="shared" si="18"/>
        <v>342140822.18051434</v>
      </c>
    </row>
    <row r="199" spans="2:7">
      <c r="B199" s="12">
        <v>190</v>
      </c>
      <c r="C199" s="19">
        <f t="shared" si="15"/>
        <v>342140822.18051434</v>
      </c>
      <c r="D199" s="19">
        <f t="shared" si="14"/>
        <v>7460577.06380965</v>
      </c>
      <c r="E199" s="19">
        <f t="shared" si="16"/>
        <v>6034990.3047241736</v>
      </c>
      <c r="F199" s="19">
        <f t="shared" si="17"/>
        <v>1425586.7590854764</v>
      </c>
      <c r="G199" s="19">
        <f t="shared" si="18"/>
        <v>336105831.87579018</v>
      </c>
    </row>
    <row r="200" spans="2:7">
      <c r="B200" s="12">
        <v>191</v>
      </c>
      <c r="C200" s="19">
        <f t="shared" si="15"/>
        <v>336105831.87579018</v>
      </c>
      <c r="D200" s="19">
        <f t="shared" si="14"/>
        <v>7460577.06380965</v>
      </c>
      <c r="E200" s="19">
        <f t="shared" si="16"/>
        <v>6060136.0976605248</v>
      </c>
      <c r="F200" s="19">
        <f t="shared" si="17"/>
        <v>1400440.9661491257</v>
      </c>
      <c r="G200" s="19">
        <f t="shared" si="18"/>
        <v>330045695.77812964</v>
      </c>
    </row>
    <row r="201" spans="2:7">
      <c r="B201" s="12">
        <v>192</v>
      </c>
      <c r="C201" s="19">
        <f t="shared" si="15"/>
        <v>330045695.77812964</v>
      </c>
      <c r="D201" s="19">
        <f t="shared" si="14"/>
        <v>7460577.06380965</v>
      </c>
      <c r="E201" s="19">
        <f t="shared" si="16"/>
        <v>6085386.6647341102</v>
      </c>
      <c r="F201" s="19">
        <f t="shared" si="17"/>
        <v>1375190.3990755402</v>
      </c>
      <c r="G201" s="19">
        <f t="shared" si="18"/>
        <v>323960309.11339551</v>
      </c>
    </row>
    <row r="202" spans="2:7">
      <c r="B202" s="12">
        <v>193</v>
      </c>
      <c r="C202" s="19">
        <f t="shared" si="15"/>
        <v>323960309.11339551</v>
      </c>
      <c r="D202" s="19">
        <f t="shared" si="14"/>
        <v>7460577.06380965</v>
      </c>
      <c r="E202" s="19">
        <f t="shared" si="16"/>
        <v>6110742.4425038351</v>
      </c>
      <c r="F202" s="19">
        <f t="shared" si="17"/>
        <v>1349834.6213058147</v>
      </c>
      <c r="G202" s="19">
        <f t="shared" si="18"/>
        <v>317849566.6708917</v>
      </c>
    </row>
    <row r="203" spans="2:7">
      <c r="B203" s="12">
        <v>194</v>
      </c>
      <c r="C203" s="19">
        <f t="shared" si="15"/>
        <v>317849566.6708917</v>
      </c>
      <c r="D203" s="19">
        <f t="shared" ref="D203:D249" si="19">-PMT($G$3,$G$4,$G$5)</f>
        <v>7460577.06380965</v>
      </c>
      <c r="E203" s="19">
        <f t="shared" si="16"/>
        <v>6136203.8693476012</v>
      </c>
      <c r="F203" s="19">
        <f t="shared" si="17"/>
        <v>1324373.1944620488</v>
      </c>
      <c r="G203" s="19">
        <f t="shared" si="18"/>
        <v>311713362.80154413</v>
      </c>
    </row>
    <row r="204" spans="2:7">
      <c r="B204" s="12">
        <v>195</v>
      </c>
      <c r="C204" s="19">
        <f t="shared" si="15"/>
        <v>311713362.80154413</v>
      </c>
      <c r="D204" s="19">
        <f t="shared" si="19"/>
        <v>7460577.06380965</v>
      </c>
      <c r="E204" s="19">
        <f t="shared" si="16"/>
        <v>6161771.3854698827</v>
      </c>
      <c r="F204" s="19">
        <f t="shared" si="17"/>
        <v>1298805.6783397673</v>
      </c>
      <c r="G204" s="19">
        <f t="shared" si="18"/>
        <v>305551591.41607428</v>
      </c>
    </row>
    <row r="205" spans="2:7">
      <c r="B205" s="12">
        <v>196</v>
      </c>
      <c r="C205" s="19">
        <f t="shared" si="15"/>
        <v>305551591.41607428</v>
      </c>
      <c r="D205" s="19">
        <f t="shared" si="19"/>
        <v>7460577.06380965</v>
      </c>
      <c r="E205" s="19">
        <f t="shared" si="16"/>
        <v>6187445.4329093406</v>
      </c>
      <c r="F205" s="19">
        <f t="shared" si="17"/>
        <v>1273131.6309003094</v>
      </c>
      <c r="G205" s="19">
        <f t="shared" si="18"/>
        <v>299364145.98316491</v>
      </c>
    </row>
    <row r="206" spans="2:7">
      <c r="B206" s="12">
        <v>197</v>
      </c>
      <c r="C206" s="19">
        <f t="shared" si="15"/>
        <v>299364145.98316491</v>
      </c>
      <c r="D206" s="19">
        <f t="shared" si="19"/>
        <v>7460577.06380965</v>
      </c>
      <c r="E206" s="19">
        <f t="shared" si="16"/>
        <v>6213226.4555464629</v>
      </c>
      <c r="F206" s="19">
        <f t="shared" si="17"/>
        <v>1247350.6082631871</v>
      </c>
      <c r="G206" s="19">
        <f t="shared" si="18"/>
        <v>293150919.52761847</v>
      </c>
    </row>
    <row r="207" spans="2:7">
      <c r="B207" s="12">
        <v>198</v>
      </c>
      <c r="C207" s="19">
        <f t="shared" si="15"/>
        <v>293150919.52761847</v>
      </c>
      <c r="D207" s="19">
        <f t="shared" si="19"/>
        <v>7460577.06380965</v>
      </c>
      <c r="E207" s="19">
        <f t="shared" si="16"/>
        <v>6239114.8991112392</v>
      </c>
      <c r="F207" s="19">
        <f t="shared" si="17"/>
        <v>1221462.1646984103</v>
      </c>
      <c r="G207" s="19">
        <f t="shared" si="18"/>
        <v>286911804.62850726</v>
      </c>
    </row>
    <row r="208" spans="2:7">
      <c r="B208" s="12">
        <v>199</v>
      </c>
      <c r="C208" s="19">
        <f t="shared" si="15"/>
        <v>286911804.62850726</v>
      </c>
      <c r="D208" s="19">
        <f t="shared" si="19"/>
        <v>7460577.06380965</v>
      </c>
      <c r="E208" s="19">
        <f t="shared" si="16"/>
        <v>6265111.21119087</v>
      </c>
      <c r="F208" s="19">
        <f t="shared" si="17"/>
        <v>1195465.8526187802</v>
      </c>
      <c r="G208" s="19">
        <f t="shared" si="18"/>
        <v>280646693.41731638</v>
      </c>
    </row>
    <row r="209" spans="2:7">
      <c r="B209" s="12">
        <v>200</v>
      </c>
      <c r="C209" s="19">
        <f t="shared" si="15"/>
        <v>280646693.41731638</v>
      </c>
      <c r="D209" s="19">
        <f t="shared" si="19"/>
        <v>7460577.06380965</v>
      </c>
      <c r="E209" s="19">
        <f t="shared" si="16"/>
        <v>6291215.8412374984</v>
      </c>
      <c r="F209" s="19">
        <f t="shared" si="17"/>
        <v>1169361.2225721516</v>
      </c>
      <c r="G209" s="19">
        <f t="shared" si="18"/>
        <v>274355477.57607889</v>
      </c>
    </row>
    <row r="210" spans="2:7">
      <c r="B210" s="12">
        <v>201</v>
      </c>
      <c r="C210" s="19">
        <f t="shared" si="15"/>
        <v>274355477.57607889</v>
      </c>
      <c r="D210" s="19">
        <f t="shared" si="19"/>
        <v>7460577.06380965</v>
      </c>
      <c r="E210" s="19">
        <f t="shared" si="16"/>
        <v>6317429.2405759878</v>
      </c>
      <c r="F210" s="19">
        <f t="shared" si="17"/>
        <v>1143147.8232336619</v>
      </c>
      <c r="G210" s="19">
        <f t="shared" si="18"/>
        <v>268038048.33550289</v>
      </c>
    </row>
    <row r="211" spans="2:7">
      <c r="B211" s="12">
        <v>202</v>
      </c>
      <c r="C211" s="19">
        <f t="shared" si="15"/>
        <v>268038048.33550289</v>
      </c>
      <c r="D211" s="19">
        <f t="shared" si="19"/>
        <v>7460577.06380965</v>
      </c>
      <c r="E211" s="19">
        <f t="shared" si="16"/>
        <v>6343751.8624117216</v>
      </c>
      <c r="F211" s="19">
        <f t="shared" si="17"/>
        <v>1116825.2013979286</v>
      </c>
      <c r="G211" s="19">
        <f t="shared" si="18"/>
        <v>261694296.47309119</v>
      </c>
    </row>
    <row r="212" spans="2:7">
      <c r="B212" s="12">
        <v>203</v>
      </c>
      <c r="C212" s="19">
        <f t="shared" si="15"/>
        <v>261694296.47309119</v>
      </c>
      <c r="D212" s="19">
        <f t="shared" si="19"/>
        <v>7460577.06380965</v>
      </c>
      <c r="E212" s="19">
        <f t="shared" si="16"/>
        <v>6370184.1618384365</v>
      </c>
      <c r="F212" s="19">
        <f t="shared" si="17"/>
        <v>1090392.9019712133</v>
      </c>
      <c r="G212" s="19">
        <f t="shared" si="18"/>
        <v>255324112.31125274</v>
      </c>
    </row>
    <row r="213" spans="2:7">
      <c r="B213" s="12">
        <v>204</v>
      </c>
      <c r="C213" s="19">
        <f t="shared" si="15"/>
        <v>255324112.31125274</v>
      </c>
      <c r="D213" s="19">
        <f t="shared" si="19"/>
        <v>7460577.06380965</v>
      </c>
      <c r="E213" s="19">
        <f t="shared" si="16"/>
        <v>6396726.595846097</v>
      </c>
      <c r="F213" s="19">
        <f t="shared" si="17"/>
        <v>1063850.467963553</v>
      </c>
      <c r="G213" s="19">
        <f t="shared" si="18"/>
        <v>248927385.71540666</v>
      </c>
    </row>
    <row r="214" spans="2:7">
      <c r="B214" s="12">
        <v>205</v>
      </c>
      <c r="C214" s="19">
        <f t="shared" si="15"/>
        <v>248927385.71540666</v>
      </c>
      <c r="D214" s="19">
        <f t="shared" si="19"/>
        <v>7460577.06380965</v>
      </c>
      <c r="E214" s="19">
        <f t="shared" si="16"/>
        <v>6423379.6233287891</v>
      </c>
      <c r="F214" s="19">
        <f t="shared" si="17"/>
        <v>1037197.440480861</v>
      </c>
      <c r="G214" s="19">
        <f t="shared" si="18"/>
        <v>242504006.09207788</v>
      </c>
    </row>
    <row r="215" spans="2:7">
      <c r="B215" s="12">
        <v>206</v>
      </c>
      <c r="C215" s="19">
        <f t="shared" si="15"/>
        <v>242504006.09207788</v>
      </c>
      <c r="D215" s="19">
        <f t="shared" si="19"/>
        <v>7460577.06380965</v>
      </c>
      <c r="E215" s="19">
        <f t="shared" si="16"/>
        <v>6450143.7050926592</v>
      </c>
      <c r="F215" s="19">
        <f t="shared" si="17"/>
        <v>1010433.3587169911</v>
      </c>
      <c r="G215" s="19">
        <f t="shared" si="18"/>
        <v>236053862.38698521</v>
      </c>
    </row>
    <row r="216" spans="2:7">
      <c r="B216" s="12">
        <v>207</v>
      </c>
      <c r="C216" s="19">
        <f t="shared" si="15"/>
        <v>236053862.38698521</v>
      </c>
      <c r="D216" s="19">
        <f t="shared" si="19"/>
        <v>7460577.06380965</v>
      </c>
      <c r="E216" s="19">
        <f t="shared" si="16"/>
        <v>6477019.3038638784</v>
      </c>
      <c r="F216" s="19">
        <f t="shared" si="17"/>
        <v>983557.75994577166</v>
      </c>
      <c r="G216" s="19">
        <f t="shared" si="18"/>
        <v>229576843.08312133</v>
      </c>
    </row>
    <row r="217" spans="2:7">
      <c r="B217" s="12">
        <v>208</v>
      </c>
      <c r="C217" s="19">
        <f t="shared" si="15"/>
        <v>229576843.08312133</v>
      </c>
      <c r="D217" s="19">
        <f t="shared" si="19"/>
        <v>7460577.06380965</v>
      </c>
      <c r="E217" s="19">
        <f t="shared" si="16"/>
        <v>6504006.8842966445</v>
      </c>
      <c r="F217" s="19">
        <f t="shared" si="17"/>
        <v>956570.17951300554</v>
      </c>
      <c r="G217" s="19">
        <f t="shared" si="18"/>
        <v>223072836.19882467</v>
      </c>
    </row>
    <row r="218" spans="2:7">
      <c r="B218" s="12">
        <v>209</v>
      </c>
      <c r="C218" s="19">
        <f t="shared" si="15"/>
        <v>223072836.19882467</v>
      </c>
      <c r="D218" s="19">
        <f t="shared" si="19"/>
        <v>7460577.06380965</v>
      </c>
      <c r="E218" s="19">
        <f t="shared" si="16"/>
        <v>6531106.912981214</v>
      </c>
      <c r="F218" s="19">
        <f t="shared" si="17"/>
        <v>929470.15082843613</v>
      </c>
      <c r="G218" s="19">
        <f t="shared" si="18"/>
        <v>216541729.28584346</v>
      </c>
    </row>
    <row r="219" spans="2:7">
      <c r="B219" s="12">
        <v>210</v>
      </c>
      <c r="C219" s="19">
        <f t="shared" si="15"/>
        <v>216541729.28584346</v>
      </c>
      <c r="D219" s="19">
        <f t="shared" si="19"/>
        <v>7460577.06380965</v>
      </c>
      <c r="E219" s="19">
        <f t="shared" si="16"/>
        <v>6558319.858451969</v>
      </c>
      <c r="F219" s="19">
        <f t="shared" si="17"/>
        <v>902257.20535768103</v>
      </c>
      <c r="G219" s="19">
        <f t="shared" si="18"/>
        <v>209983409.4273915</v>
      </c>
    </row>
    <row r="220" spans="2:7">
      <c r="B220" s="12">
        <v>211</v>
      </c>
      <c r="C220" s="19">
        <f t="shared" si="15"/>
        <v>209983409.4273915</v>
      </c>
      <c r="D220" s="19">
        <f t="shared" si="19"/>
        <v>7460577.06380965</v>
      </c>
      <c r="E220" s="19">
        <f t="shared" si="16"/>
        <v>6585646.1911955187</v>
      </c>
      <c r="F220" s="19">
        <f t="shared" si="17"/>
        <v>874930.87261413119</v>
      </c>
      <c r="G220" s="19">
        <f t="shared" si="18"/>
        <v>203397763.23619598</v>
      </c>
    </row>
    <row r="221" spans="2:7">
      <c r="B221" s="12">
        <v>212</v>
      </c>
      <c r="C221" s="19">
        <f t="shared" si="15"/>
        <v>203397763.23619598</v>
      </c>
      <c r="D221" s="19">
        <f t="shared" si="19"/>
        <v>7460577.06380965</v>
      </c>
      <c r="E221" s="19">
        <f t="shared" si="16"/>
        <v>6613086.3836588338</v>
      </c>
      <c r="F221" s="19">
        <f t="shared" si="17"/>
        <v>847490.68015081657</v>
      </c>
      <c r="G221" s="19">
        <f t="shared" si="18"/>
        <v>196784676.85253716</v>
      </c>
    </row>
    <row r="222" spans="2:7">
      <c r="B222" s="12">
        <v>213</v>
      </c>
      <c r="C222" s="19">
        <f t="shared" si="15"/>
        <v>196784676.85253716</v>
      </c>
      <c r="D222" s="19">
        <f t="shared" si="19"/>
        <v>7460577.06380965</v>
      </c>
      <c r="E222" s="19">
        <f t="shared" si="16"/>
        <v>6640640.9102574121</v>
      </c>
      <c r="F222" s="19">
        <f t="shared" si="17"/>
        <v>819936.15355223813</v>
      </c>
      <c r="G222" s="19">
        <f t="shared" si="18"/>
        <v>190144035.94227976</v>
      </c>
    </row>
    <row r="223" spans="2:7">
      <c r="B223" s="12">
        <v>214</v>
      </c>
      <c r="C223" s="19">
        <f t="shared" si="15"/>
        <v>190144035.94227976</v>
      </c>
      <c r="D223" s="19">
        <f t="shared" si="19"/>
        <v>7460577.06380965</v>
      </c>
      <c r="E223" s="19">
        <f t="shared" si="16"/>
        <v>6668310.2473834846</v>
      </c>
      <c r="F223" s="19">
        <f t="shared" si="17"/>
        <v>792266.81642616563</v>
      </c>
      <c r="G223" s="19">
        <f t="shared" si="18"/>
        <v>183475725.69489628</v>
      </c>
    </row>
    <row r="224" spans="2:7">
      <c r="B224" s="12">
        <v>215</v>
      </c>
      <c r="C224" s="19">
        <f t="shared" si="15"/>
        <v>183475725.69489628</v>
      </c>
      <c r="D224" s="19">
        <f t="shared" si="19"/>
        <v>7460577.06380965</v>
      </c>
      <c r="E224" s="19">
        <f t="shared" si="16"/>
        <v>6696094.8734142492</v>
      </c>
      <c r="F224" s="19">
        <f t="shared" si="17"/>
        <v>764482.19039540121</v>
      </c>
      <c r="G224" s="19">
        <f t="shared" si="18"/>
        <v>176779630.82148203</v>
      </c>
    </row>
    <row r="225" spans="2:7">
      <c r="B225" s="12">
        <v>216</v>
      </c>
      <c r="C225" s="19">
        <f t="shared" si="15"/>
        <v>176779630.82148203</v>
      </c>
      <c r="D225" s="19">
        <f t="shared" si="19"/>
        <v>7460577.06380965</v>
      </c>
      <c r="E225" s="19">
        <f t="shared" si="16"/>
        <v>6723995.2687201416</v>
      </c>
      <c r="F225" s="19">
        <f t="shared" si="17"/>
        <v>736581.79508950841</v>
      </c>
      <c r="G225" s="19">
        <f t="shared" si="18"/>
        <v>170055635.55276188</v>
      </c>
    </row>
    <row r="226" spans="2:7">
      <c r="B226" s="12">
        <v>217</v>
      </c>
      <c r="C226" s="19">
        <f t="shared" ref="C226:C249" si="20">+G225</f>
        <v>170055635.55276188</v>
      </c>
      <c r="D226" s="19">
        <f t="shared" si="19"/>
        <v>7460577.06380965</v>
      </c>
      <c r="E226" s="19">
        <f t="shared" ref="E226:E249" si="21">+D226-F226</f>
        <v>6752011.9156731423</v>
      </c>
      <c r="F226" s="19">
        <f t="shared" ref="F226:F249" si="22">+C226*$G$3</f>
        <v>708565.14813650784</v>
      </c>
      <c r="G226" s="19">
        <f t="shared" ref="G226:G249" si="23">+C226-E226</f>
        <v>163303623.63708875</v>
      </c>
    </row>
    <row r="227" spans="2:7">
      <c r="B227" s="12">
        <v>218</v>
      </c>
      <c r="C227" s="19">
        <f t="shared" si="20"/>
        <v>163303623.63708875</v>
      </c>
      <c r="D227" s="19">
        <f t="shared" si="19"/>
        <v>7460577.06380965</v>
      </c>
      <c r="E227" s="19">
        <f t="shared" si="21"/>
        <v>6780145.2986551132</v>
      </c>
      <c r="F227" s="19">
        <f t="shared" si="22"/>
        <v>680431.76515453646</v>
      </c>
      <c r="G227" s="19">
        <f t="shared" si="23"/>
        <v>156523478.33843362</v>
      </c>
    </row>
    <row r="228" spans="2:7">
      <c r="B228" s="12">
        <v>219</v>
      </c>
      <c r="C228" s="19">
        <f t="shared" si="20"/>
        <v>156523478.33843362</v>
      </c>
      <c r="D228" s="19">
        <f t="shared" si="19"/>
        <v>7460577.06380965</v>
      </c>
      <c r="E228" s="19">
        <f t="shared" si="21"/>
        <v>6808395.9040661771</v>
      </c>
      <c r="F228" s="19">
        <f t="shared" si="22"/>
        <v>652181.1597434734</v>
      </c>
      <c r="G228" s="19">
        <f t="shared" si="23"/>
        <v>149715082.43436745</v>
      </c>
    </row>
    <row r="229" spans="2:7">
      <c r="B229" s="12">
        <v>220</v>
      </c>
      <c r="C229" s="19">
        <f t="shared" si="20"/>
        <v>149715082.43436745</v>
      </c>
      <c r="D229" s="19">
        <f t="shared" si="19"/>
        <v>7460577.06380965</v>
      </c>
      <c r="E229" s="19">
        <f t="shared" si="21"/>
        <v>6836764.2203331189</v>
      </c>
      <c r="F229" s="19">
        <f t="shared" si="22"/>
        <v>623812.84347653098</v>
      </c>
      <c r="G229" s="19">
        <f t="shared" si="23"/>
        <v>142878318.21403432</v>
      </c>
    </row>
    <row r="230" spans="2:7">
      <c r="B230" s="12">
        <v>221</v>
      </c>
      <c r="C230" s="19">
        <f t="shared" si="20"/>
        <v>142878318.21403432</v>
      </c>
      <c r="D230" s="19">
        <f t="shared" si="19"/>
        <v>7460577.06380965</v>
      </c>
      <c r="E230" s="19">
        <f t="shared" si="21"/>
        <v>6865250.7379178405</v>
      </c>
      <c r="F230" s="19">
        <f t="shared" si="22"/>
        <v>595326.32589180965</v>
      </c>
      <c r="G230" s="19">
        <f t="shared" si="23"/>
        <v>136013067.47611648</v>
      </c>
    </row>
    <row r="231" spans="2:7">
      <c r="B231" s="12">
        <v>222</v>
      </c>
      <c r="C231" s="19">
        <f t="shared" si="20"/>
        <v>136013067.47611648</v>
      </c>
      <c r="D231" s="19">
        <f t="shared" si="19"/>
        <v>7460577.06380965</v>
      </c>
      <c r="E231" s="19">
        <f t="shared" si="21"/>
        <v>6893855.9493258316</v>
      </c>
      <c r="F231" s="19">
        <f t="shared" si="22"/>
        <v>566721.11448381864</v>
      </c>
      <c r="G231" s="19">
        <f t="shared" si="23"/>
        <v>129119211.52679065</v>
      </c>
    </row>
    <row r="232" spans="2:7">
      <c r="B232" s="12">
        <v>223</v>
      </c>
      <c r="C232" s="19">
        <f t="shared" si="20"/>
        <v>129119211.52679065</v>
      </c>
      <c r="D232" s="19">
        <f t="shared" si="19"/>
        <v>7460577.06380965</v>
      </c>
      <c r="E232" s="19">
        <f t="shared" si="21"/>
        <v>6922580.349114689</v>
      </c>
      <c r="F232" s="19">
        <f t="shared" si="22"/>
        <v>537996.71469496097</v>
      </c>
      <c r="G232" s="19">
        <f t="shared" si="23"/>
        <v>122196631.17767596</v>
      </c>
    </row>
    <row r="233" spans="2:7">
      <c r="B233" s="12">
        <v>224</v>
      </c>
      <c r="C233" s="19">
        <f t="shared" si="20"/>
        <v>122196631.17767596</v>
      </c>
      <c r="D233" s="19">
        <f t="shared" si="19"/>
        <v>7460577.06380965</v>
      </c>
      <c r="E233" s="19">
        <f t="shared" si="21"/>
        <v>6951424.4339026669</v>
      </c>
      <c r="F233" s="19">
        <f t="shared" si="22"/>
        <v>509152.62990698317</v>
      </c>
      <c r="G233" s="19">
        <f t="shared" si="23"/>
        <v>115245206.7437733</v>
      </c>
    </row>
    <row r="234" spans="2:7">
      <c r="B234" s="12">
        <v>225</v>
      </c>
      <c r="C234" s="19">
        <f t="shared" si="20"/>
        <v>115245206.7437733</v>
      </c>
      <c r="D234" s="19">
        <f t="shared" si="19"/>
        <v>7460577.06380965</v>
      </c>
      <c r="E234" s="19">
        <f t="shared" si="21"/>
        <v>6980388.7023772616</v>
      </c>
      <c r="F234" s="19">
        <f t="shared" si="22"/>
        <v>480188.36143238872</v>
      </c>
      <c r="G234" s="19">
        <f t="shared" si="23"/>
        <v>108264818.04139604</v>
      </c>
    </row>
    <row r="235" spans="2:7">
      <c r="B235" s="12">
        <v>226</v>
      </c>
      <c r="C235" s="19">
        <f t="shared" si="20"/>
        <v>108264818.04139604</v>
      </c>
      <c r="D235" s="19">
        <f t="shared" si="19"/>
        <v>7460577.06380965</v>
      </c>
      <c r="E235" s="19">
        <f t="shared" si="21"/>
        <v>7009473.6553038331</v>
      </c>
      <c r="F235" s="19">
        <f t="shared" si="22"/>
        <v>451103.40850581683</v>
      </c>
      <c r="G235" s="19">
        <f t="shared" si="23"/>
        <v>101255344.3860922</v>
      </c>
    </row>
    <row r="236" spans="2:7">
      <c r="B236" s="12">
        <v>227</v>
      </c>
      <c r="C236" s="19">
        <f t="shared" si="20"/>
        <v>101255344.3860922</v>
      </c>
      <c r="D236" s="19">
        <f t="shared" si="19"/>
        <v>7460577.06380965</v>
      </c>
      <c r="E236" s="19">
        <f t="shared" si="21"/>
        <v>7038679.7955342662</v>
      </c>
      <c r="F236" s="19">
        <f t="shared" si="22"/>
        <v>421897.26827538415</v>
      </c>
      <c r="G236" s="19">
        <f t="shared" si="23"/>
        <v>94216664.590557933</v>
      </c>
    </row>
    <row r="237" spans="2:7">
      <c r="B237" s="12">
        <v>228</v>
      </c>
      <c r="C237" s="19">
        <f t="shared" si="20"/>
        <v>94216664.590557933</v>
      </c>
      <c r="D237" s="19">
        <f t="shared" si="19"/>
        <v>7460577.06380965</v>
      </c>
      <c r="E237" s="19">
        <f t="shared" si="21"/>
        <v>7068007.6280156588</v>
      </c>
      <c r="F237" s="19">
        <f t="shared" si="22"/>
        <v>392569.43579399138</v>
      </c>
      <c r="G237" s="19">
        <f t="shared" si="23"/>
        <v>87148656.962542281</v>
      </c>
    </row>
    <row r="238" spans="2:7">
      <c r="B238" s="12">
        <v>229</v>
      </c>
      <c r="C238" s="19">
        <f t="shared" si="20"/>
        <v>87148656.962542281</v>
      </c>
      <c r="D238" s="19">
        <f t="shared" si="19"/>
        <v>7460577.06380965</v>
      </c>
      <c r="E238" s="19">
        <f t="shared" si="21"/>
        <v>7097457.6597990571</v>
      </c>
      <c r="F238" s="19">
        <f t="shared" si="22"/>
        <v>363119.40401059284</v>
      </c>
      <c r="G238" s="19">
        <f t="shared" si="23"/>
        <v>80051199.302743226</v>
      </c>
    </row>
    <row r="239" spans="2:7">
      <c r="B239" s="12">
        <v>230</v>
      </c>
      <c r="C239" s="19">
        <f t="shared" si="20"/>
        <v>80051199.302743226</v>
      </c>
      <c r="D239" s="19">
        <f t="shared" si="19"/>
        <v>7460577.06380965</v>
      </c>
      <c r="E239" s="19">
        <f t="shared" si="21"/>
        <v>7127030.4000482196</v>
      </c>
      <c r="F239" s="19">
        <f t="shared" si="22"/>
        <v>333546.66376143013</v>
      </c>
      <c r="G239" s="19">
        <f t="shared" si="23"/>
        <v>72924168.902695</v>
      </c>
    </row>
    <row r="240" spans="2:7">
      <c r="B240" s="12">
        <v>231</v>
      </c>
      <c r="C240" s="19">
        <f t="shared" si="20"/>
        <v>72924168.902695</v>
      </c>
      <c r="D240" s="19">
        <f t="shared" si="19"/>
        <v>7460577.06380965</v>
      </c>
      <c r="E240" s="19">
        <f t="shared" si="21"/>
        <v>7156726.3600484207</v>
      </c>
      <c r="F240" s="19">
        <f t="shared" si="22"/>
        <v>303850.70376122918</v>
      </c>
      <c r="G240" s="19">
        <f t="shared" si="23"/>
        <v>65767442.542646579</v>
      </c>
    </row>
    <row r="241" spans="2:7">
      <c r="B241" s="12">
        <v>232</v>
      </c>
      <c r="C241" s="19">
        <f t="shared" si="20"/>
        <v>65767442.542646579</v>
      </c>
      <c r="D241" s="19">
        <f t="shared" si="19"/>
        <v>7460577.06380965</v>
      </c>
      <c r="E241" s="19">
        <f t="shared" si="21"/>
        <v>7186546.0532152895</v>
      </c>
      <c r="F241" s="19">
        <f t="shared" si="22"/>
        <v>274031.01059436076</v>
      </c>
      <c r="G241" s="19">
        <f t="shared" si="23"/>
        <v>58580896.489431292</v>
      </c>
    </row>
    <row r="242" spans="2:7">
      <c r="B242" s="12">
        <v>233</v>
      </c>
      <c r="C242" s="19">
        <f t="shared" si="20"/>
        <v>58580896.489431292</v>
      </c>
      <c r="D242" s="19">
        <f t="shared" si="19"/>
        <v>7460577.06380965</v>
      </c>
      <c r="E242" s="19">
        <f t="shared" si="21"/>
        <v>7216489.9951036861</v>
      </c>
      <c r="F242" s="19">
        <f t="shared" si="22"/>
        <v>244087.0687059637</v>
      </c>
      <c r="G242" s="19">
        <f t="shared" si="23"/>
        <v>51364406.494327605</v>
      </c>
    </row>
    <row r="243" spans="2:7">
      <c r="B243" s="12">
        <v>234</v>
      </c>
      <c r="C243" s="19">
        <f t="shared" si="20"/>
        <v>51364406.494327605</v>
      </c>
      <c r="D243" s="19">
        <f t="shared" si="19"/>
        <v>7460577.06380965</v>
      </c>
      <c r="E243" s="19">
        <f t="shared" si="21"/>
        <v>7246558.7034166185</v>
      </c>
      <c r="F243" s="19">
        <f t="shared" si="22"/>
        <v>214018.36039303167</v>
      </c>
      <c r="G243" s="19">
        <f t="shared" si="23"/>
        <v>44117847.790910989</v>
      </c>
    </row>
    <row r="244" spans="2:7">
      <c r="B244" s="12">
        <v>235</v>
      </c>
      <c r="C244" s="19">
        <f t="shared" si="20"/>
        <v>44117847.790910989</v>
      </c>
      <c r="D244" s="19">
        <f t="shared" si="19"/>
        <v>7460577.06380965</v>
      </c>
      <c r="E244" s="19">
        <f t="shared" si="21"/>
        <v>7276752.6980141876</v>
      </c>
      <c r="F244" s="19">
        <f t="shared" si="22"/>
        <v>183824.36579546245</v>
      </c>
      <c r="G244" s="19">
        <f t="shared" si="23"/>
        <v>36841095.092896804</v>
      </c>
    </row>
    <row r="245" spans="2:7">
      <c r="B245" s="12">
        <v>236</v>
      </c>
      <c r="C245" s="19">
        <f t="shared" si="20"/>
        <v>36841095.092896804</v>
      </c>
      <c r="D245" s="19">
        <f t="shared" si="19"/>
        <v>7460577.06380965</v>
      </c>
      <c r="E245" s="19">
        <f t="shared" si="21"/>
        <v>7307072.5009225802</v>
      </c>
      <c r="F245" s="19">
        <f t="shared" si="22"/>
        <v>153504.56288707</v>
      </c>
      <c r="G245" s="19">
        <f t="shared" si="23"/>
        <v>29534022.591974225</v>
      </c>
    </row>
    <row r="246" spans="2:7">
      <c r="B246" s="12">
        <v>237</v>
      </c>
      <c r="C246" s="19">
        <f t="shared" si="20"/>
        <v>29534022.591974225</v>
      </c>
      <c r="D246" s="19">
        <f t="shared" si="19"/>
        <v>7460577.06380965</v>
      </c>
      <c r="E246" s="19">
        <f t="shared" si="21"/>
        <v>7337518.6363430908</v>
      </c>
      <c r="F246" s="19">
        <f t="shared" si="22"/>
        <v>123058.42746655927</v>
      </c>
      <c r="G246" s="19">
        <f t="shared" si="23"/>
        <v>22196503.955631133</v>
      </c>
    </row>
    <row r="247" spans="2:7">
      <c r="B247" s="12">
        <v>238</v>
      </c>
      <c r="C247" s="19">
        <f t="shared" si="20"/>
        <v>22196503.955631133</v>
      </c>
      <c r="D247" s="19">
        <f t="shared" si="19"/>
        <v>7460577.06380965</v>
      </c>
      <c r="E247" s="19">
        <f t="shared" si="21"/>
        <v>7368091.6306611868</v>
      </c>
      <c r="F247" s="19">
        <f t="shared" si="22"/>
        <v>92485.433148463053</v>
      </c>
      <c r="G247" s="19">
        <f t="shared" si="23"/>
        <v>14828412.324969947</v>
      </c>
    </row>
    <row r="248" spans="2:7">
      <c r="B248" s="12">
        <v>239</v>
      </c>
      <c r="C248" s="19">
        <f t="shared" si="20"/>
        <v>14828412.324969947</v>
      </c>
      <c r="D248" s="19">
        <f t="shared" si="19"/>
        <v>7460577.06380965</v>
      </c>
      <c r="E248" s="19">
        <f t="shared" si="21"/>
        <v>7398792.0124556087</v>
      </c>
      <c r="F248" s="19">
        <f t="shared" si="22"/>
        <v>61785.051354041447</v>
      </c>
      <c r="G248" s="19">
        <f t="shared" si="23"/>
        <v>7429620.3125143386</v>
      </c>
    </row>
    <row r="249" spans="2:7">
      <c r="B249" s="12">
        <v>240</v>
      </c>
      <c r="C249" s="19">
        <f t="shared" si="20"/>
        <v>7429620.3125143386</v>
      </c>
      <c r="D249" s="19">
        <f t="shared" si="19"/>
        <v>7460577.06380965</v>
      </c>
      <c r="E249" s="19">
        <f t="shared" si="21"/>
        <v>7429620.3125075074</v>
      </c>
      <c r="F249" s="19">
        <f t="shared" si="22"/>
        <v>30956.751302143079</v>
      </c>
      <c r="G249" s="19">
        <f t="shared" si="23"/>
        <v>6.8312510848045349E-6</v>
      </c>
    </row>
    <row r="250" spans="2:7">
      <c r="B250" s="12"/>
      <c r="C250" s="13"/>
      <c r="D250" s="19"/>
      <c r="E250" s="19">
        <v>0</v>
      </c>
      <c r="F250" s="19">
        <v>0</v>
      </c>
      <c r="G250" s="19"/>
    </row>
    <row r="251" spans="2:7">
      <c r="B251" s="12"/>
      <c r="C251" s="14"/>
      <c r="D251" s="20"/>
      <c r="E251" s="19">
        <f>SUM(E10:E250)</f>
        <v>1130466275.3088641</v>
      </c>
      <c r="F251" s="19">
        <f>SUM(F10:F33)</f>
        <v>109784989.19911006</v>
      </c>
      <c r="G251" s="19"/>
    </row>
    <row r="252" spans="2:7">
      <c r="E252" s="4"/>
    </row>
    <row r="253" spans="2:7">
      <c r="E253" s="3"/>
      <c r="F253" s="21">
        <f>F251/E251</f>
        <v>9.7114784931655554E-2</v>
      </c>
    </row>
    <row r="254" spans="2:7">
      <c r="F254" s="4">
        <f>+F251+E251</f>
        <v>1240251264.5079741</v>
      </c>
    </row>
    <row r="255" spans="2:7">
      <c r="F255" s="15">
        <f>+F254/D249</f>
        <v>166.2406612652367</v>
      </c>
    </row>
    <row r="256" spans="2:7">
      <c r="F256" s="4">
        <f>+F255*D249</f>
        <v>1240251264.5079741</v>
      </c>
    </row>
  </sheetData>
  <hyperlinks>
    <hyperlink ref="B3" r:id="rId1" display="www.suhaplanner.wordpress.com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Kalkulator Dapen</vt:lpstr>
      <vt:lpstr>Payment Schedule-Dapen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derazona</dc:creator>
  <cp:lastModifiedBy>Finance</cp:lastModifiedBy>
  <cp:lastPrinted>2012-09-23T10:10:31Z</cp:lastPrinted>
  <dcterms:created xsi:type="dcterms:W3CDTF">2010-12-01T09:59:09Z</dcterms:created>
  <dcterms:modified xsi:type="dcterms:W3CDTF">2013-07-04T01:44:34Z</dcterms:modified>
</cp:coreProperties>
</file>